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72" windowWidth="22980" windowHeight="9528"/>
  </bookViews>
  <sheets>
    <sheet name="Boral Energy and Emissions Data" sheetId="1" r:id="rId1"/>
  </sheets>
  <calcPr calcId="145621"/>
</workbook>
</file>

<file path=xl/calcChain.xml><?xml version="1.0" encoding="utf-8"?>
<calcChain xmlns="http://schemas.openxmlformats.org/spreadsheetml/2006/main">
  <c r="B34" i="1" l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G24" i="1"/>
  <c r="C24" i="1"/>
  <c r="C76" i="1"/>
  <c r="B76" i="1"/>
  <c r="C86" i="1"/>
  <c r="B86" i="1"/>
  <c r="C85" i="1"/>
  <c r="B85" i="1"/>
  <c r="C84" i="1"/>
  <c r="B84" i="1"/>
  <c r="C83" i="1"/>
  <c r="B83" i="1"/>
  <c r="C82" i="1"/>
  <c r="B82" i="1"/>
  <c r="C81" i="1"/>
  <c r="B81" i="1"/>
  <c r="C119" i="1"/>
  <c r="B119" i="1"/>
  <c r="C111" i="1"/>
  <c r="B111" i="1"/>
  <c r="C103" i="1"/>
  <c r="B103" i="1"/>
  <c r="C95" i="1"/>
  <c r="B95" i="1"/>
  <c r="B24" i="1" l="1"/>
  <c r="D24" i="1"/>
  <c r="H24" i="1"/>
  <c r="E24" i="1"/>
  <c r="F24" i="1"/>
  <c r="C131" i="1" l="1"/>
  <c r="B131" i="1"/>
  <c r="H49" i="1" l="1"/>
  <c r="H54" i="1" s="1"/>
  <c r="H13" i="1" s="1"/>
  <c r="B39" i="1"/>
  <c r="B44" i="1" s="1"/>
  <c r="B12" i="1" s="1"/>
  <c r="C39" i="1"/>
  <c r="F39" i="1"/>
  <c r="F44" i="1" s="1"/>
  <c r="F12" i="1" s="1"/>
  <c r="D49" i="1"/>
  <c r="D54" i="1" s="1"/>
  <c r="D13" i="1" s="1"/>
  <c r="G49" i="1"/>
  <c r="G54" i="1" s="1"/>
  <c r="G13" i="1" s="1"/>
  <c r="D39" i="1"/>
  <c r="D44" i="1" s="1"/>
  <c r="D12" i="1" s="1"/>
  <c r="D14" i="1" s="1"/>
  <c r="G39" i="1"/>
  <c r="G44" i="1" s="1"/>
  <c r="G12" i="1" s="1"/>
  <c r="G14" i="1" s="1"/>
  <c r="C49" i="1"/>
  <c r="E39" i="1"/>
  <c r="E44" i="1" s="1"/>
  <c r="E12" i="1" s="1"/>
  <c r="E49" i="1"/>
  <c r="E54" i="1" s="1"/>
  <c r="E13" i="1" s="1"/>
  <c r="H39" i="1"/>
  <c r="H44" i="1" s="1"/>
  <c r="H12" i="1" s="1"/>
  <c r="H14" i="1" s="1"/>
  <c r="B49" i="1"/>
  <c r="B54" i="1" s="1"/>
  <c r="B13" i="1" s="1"/>
  <c r="F49" i="1"/>
  <c r="F54" i="1" s="1"/>
  <c r="F13" i="1" s="1"/>
  <c r="F14" i="1" l="1"/>
  <c r="B14" i="1"/>
  <c r="C44" i="1"/>
  <c r="C12" i="1" s="1"/>
  <c r="C65" i="1" s="1"/>
  <c r="E14" i="1"/>
  <c r="C54" i="1"/>
  <c r="C13" i="1" s="1"/>
  <c r="C66" i="1" s="1"/>
  <c r="H65" i="1"/>
  <c r="G65" i="1"/>
  <c r="E65" i="1"/>
  <c r="H66" i="1"/>
  <c r="B66" i="1"/>
  <c r="E66" i="1"/>
  <c r="G66" i="1"/>
  <c r="D66" i="1"/>
  <c r="F66" i="1"/>
  <c r="B65" i="1"/>
  <c r="C67" i="1" l="1"/>
  <c r="C14" i="1"/>
  <c r="G67" i="1"/>
  <c r="B67" i="1"/>
  <c r="F65" i="1"/>
  <c r="F67" i="1" s="1"/>
  <c r="E67" i="1"/>
  <c r="H67" i="1"/>
  <c r="D65" i="1"/>
  <c r="D67" i="1" s="1"/>
</calcChain>
</file>

<file path=xl/sharedStrings.xml><?xml version="1.0" encoding="utf-8"?>
<sst xmlns="http://schemas.openxmlformats.org/spreadsheetml/2006/main" count="155" uniqueCount="86">
  <si>
    <t>FY2018</t>
  </si>
  <si>
    <t>FY2017</t>
  </si>
  <si>
    <t>FY2016</t>
  </si>
  <si>
    <t>FY2015</t>
  </si>
  <si>
    <t>FY2014</t>
  </si>
  <si>
    <t>FY2013</t>
  </si>
  <si>
    <t>FY2012</t>
  </si>
  <si>
    <t>Scope 1 &amp; 2</t>
  </si>
  <si>
    <t>Scope 1</t>
  </si>
  <si>
    <t xml:space="preserve">Scope 2 </t>
  </si>
  <si>
    <t>Total</t>
  </si>
  <si>
    <t>Clinker imported by Cement business</t>
  </si>
  <si>
    <t>Cement purchased by Boral North America</t>
  </si>
  <si>
    <t>Net emissions avoided</t>
  </si>
  <si>
    <t>   Cement</t>
  </si>
  <si>
    <t>   Construction Materials</t>
  </si>
  <si>
    <t>Boral Australia</t>
  </si>
  <si>
    <t>Boral North America</t>
  </si>
  <si>
    <t xml:space="preserve">Gypsum/USG Boral </t>
  </si>
  <si>
    <t>Scope 2</t>
  </si>
  <si>
    <t xml:space="preserve">Scope 1 </t>
  </si>
  <si>
    <t>Natural Gas</t>
  </si>
  <si>
    <t>Electricity</t>
  </si>
  <si>
    <t>Diesel and liquid fuels</t>
  </si>
  <si>
    <t>Coal</t>
  </si>
  <si>
    <t>Calcination</t>
  </si>
  <si>
    <t>Biofuels</t>
  </si>
  <si>
    <r>
      <t>Energy consumption</t>
    </r>
    <r>
      <rPr>
        <sz val="9"/>
        <rFont val="Arial"/>
        <family val="2"/>
      </rPr>
      <t xml:space="preserve"> (Petajoules)</t>
    </r>
  </si>
  <si>
    <t>BY DIVISION</t>
  </si>
  <si>
    <t>Other</t>
  </si>
  <si>
    <r>
      <t>Facilities reporting</t>
    </r>
    <r>
      <rPr>
        <i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(number)</t>
    </r>
  </si>
  <si>
    <t>NOx emissions</t>
  </si>
  <si>
    <t xml:space="preserve">FY2018 data </t>
  </si>
  <si>
    <t>SOx emissions</t>
  </si>
  <si>
    <t xml:space="preserve">available </t>
  </si>
  <si>
    <t>late CY2018</t>
  </si>
  <si>
    <t xml:space="preserve">Carbon emissions and energy consumption data below is for Boral's 100%-owned operations and share of 50%-owned </t>
  </si>
  <si>
    <t>~800</t>
  </si>
  <si>
    <t>~400</t>
  </si>
  <si>
    <t>(~5,200)</t>
  </si>
  <si>
    <t>(~4,000)</t>
  </si>
  <si>
    <t>Australia</t>
  </si>
  <si>
    <t>Asia</t>
  </si>
  <si>
    <t>North America</t>
  </si>
  <si>
    <t>Boral</t>
  </si>
  <si>
    <t>USG Boral - 50% interest</t>
  </si>
  <si>
    <t xml:space="preserve">     From March 2014, includes Boral's 50% revenue share of the USG Boral joint venture; From FY2017, includes Boral's 50% revenue share of the Meridian Brick joint venture</t>
  </si>
  <si>
    <t xml:space="preserve">     FY2017 excludes Headwaters revenue, acquired in May 2017, as Headwaters carbon emissions are only consolidated from FY2018 </t>
  </si>
  <si>
    <t xml:space="preserve">Energy costs </t>
  </si>
  <si>
    <t>US$/A$ rate</t>
  </si>
  <si>
    <r>
      <t xml:space="preserve">Pollutant emissions </t>
    </r>
    <r>
      <rPr>
        <sz val="9"/>
        <rFont val="Arial"/>
        <family val="2"/>
      </rPr>
      <t>(tonnes)</t>
    </r>
  </si>
  <si>
    <t xml:space="preserve">As part of the National Pollutant Inventory (NPI) scheme, Boral reports nitrogen oxides (NOx), sulphur oxides (SOx) and particulate matter </t>
  </si>
  <si>
    <t>for significant operating sites across its Australian operations. Further detailed data available at npi.gov.au.</t>
  </si>
  <si>
    <r>
      <t>Carbon (GHG) emissions</t>
    </r>
    <r>
      <rPr>
        <b/>
        <vertAlign val="superscript"/>
        <sz val="13"/>
        <color rgb="FF00B050"/>
        <rFont val="Arial"/>
        <family val="2"/>
      </rPr>
      <t xml:space="preserve"> </t>
    </r>
    <r>
      <rPr>
        <sz val="9"/>
        <rFont val="Arial"/>
        <family val="2"/>
      </rPr>
      <t>(k tonnes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-e)</t>
    </r>
  </si>
  <si>
    <t>3.  FY2012 Building Products includes emissions from Boral's Australian based Gypsum operations; these are disclosed separately from FY2013</t>
  </si>
  <si>
    <t xml:space="preserve">5.  FY2017 USG Boral carbon emissions for Asia have been re-stated based on country specific emission factors  </t>
  </si>
  <si>
    <t>6.  Reported group revenue has been adjusted to reflect underlying revenue as follows: FY2012 includes revenue from Lafarge Boral Gypsum Asia joint venture;</t>
  </si>
  <si>
    <t>7. The substantial increase in FY2017 is due to improved data capture calculations</t>
  </si>
  <si>
    <r>
      <t>   Building Products</t>
    </r>
    <r>
      <rPr>
        <vertAlign val="superscript"/>
        <sz val="10"/>
        <color rgb="FF000000"/>
        <rFont val="Arial"/>
        <family val="2"/>
      </rPr>
      <t>3</t>
    </r>
  </si>
  <si>
    <r>
      <t>   Gypsum/USG Boral – Australia</t>
    </r>
    <r>
      <rPr>
        <vertAlign val="superscript"/>
        <sz val="10"/>
        <color rgb="FF000000"/>
        <rFont val="Arial"/>
        <family val="2"/>
      </rPr>
      <t>4</t>
    </r>
  </si>
  <si>
    <r>
      <t>   Gypsum/USG Boral – Asia</t>
    </r>
    <r>
      <rPr>
        <vertAlign val="superscript"/>
        <sz val="10"/>
        <color rgb="FF000000"/>
        <rFont val="Arial"/>
        <family val="2"/>
      </rPr>
      <t>4,5</t>
    </r>
  </si>
  <si>
    <r>
      <t>Boral Australia (</t>
    </r>
    <r>
      <rPr>
        <sz val="9"/>
        <color rgb="FF000000"/>
        <rFont val="Arial"/>
        <family val="2"/>
      </rPr>
      <t>A$m)</t>
    </r>
  </si>
  <si>
    <r>
      <t>Boral North America (</t>
    </r>
    <r>
      <rPr>
        <sz val="9"/>
        <color rgb="FF000000"/>
        <rFont val="Arial"/>
        <family val="2"/>
      </rPr>
      <t>US$m)</t>
    </r>
  </si>
  <si>
    <r>
      <t xml:space="preserve">Total </t>
    </r>
    <r>
      <rPr>
        <sz val="9"/>
        <color rgb="FF000000"/>
        <rFont val="Arial"/>
        <family val="2"/>
      </rPr>
      <t>(A$m)</t>
    </r>
  </si>
  <si>
    <r>
      <t>   Gypsum/USG Boral – Asia</t>
    </r>
    <r>
      <rPr>
        <vertAlign val="superscript"/>
        <sz val="9"/>
        <color rgb="FF000000"/>
        <rFont val="Arial"/>
        <family val="2"/>
      </rPr>
      <t>4,5</t>
    </r>
  </si>
  <si>
    <r>
      <t>   Gypsum/USG Boral – Australia</t>
    </r>
    <r>
      <rPr>
        <vertAlign val="superscript"/>
        <sz val="9"/>
        <color rgb="FF000000"/>
        <rFont val="Arial"/>
        <family val="2"/>
      </rPr>
      <t>4</t>
    </r>
  </si>
  <si>
    <r>
      <t>   Building Products</t>
    </r>
    <r>
      <rPr>
        <vertAlign val="superscript"/>
        <sz val="9"/>
        <color rgb="FF000000"/>
        <rFont val="Arial"/>
        <family val="2"/>
      </rPr>
      <t>3</t>
    </r>
  </si>
  <si>
    <r>
      <t>EMISSIONS INTENSITY</t>
    </r>
    <r>
      <rPr>
        <b/>
        <vertAlign val="superscript"/>
        <sz val="9"/>
        <color rgb="FF87CB3D"/>
        <rFont val="Arial"/>
        <family val="2"/>
      </rPr>
      <t>6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 per A$m revenue)</t>
    </r>
  </si>
  <si>
    <r>
      <t>Adjusted Group revenue – A$m</t>
    </r>
    <r>
      <rPr>
        <vertAlign val="superscript"/>
        <sz val="9"/>
        <color rgb="FF000000"/>
        <rFont val="Arial"/>
        <family val="2"/>
      </rPr>
      <t>6</t>
    </r>
  </si>
  <si>
    <r>
      <t>   Gypsum/USG Boral – Asia</t>
    </r>
    <r>
      <rPr>
        <vertAlign val="superscript"/>
        <sz val="9"/>
        <color rgb="FF000000"/>
        <rFont val="Arial"/>
        <family val="2"/>
      </rPr>
      <t>4</t>
    </r>
  </si>
  <si>
    <r>
      <t>2.  Assumes that for every one tonne of fly ash sold approximately 0.8 tonnes of CO</t>
    </r>
    <r>
      <rPr>
        <vertAlign val="sub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-e is displaced. Refer page 31 of Boral Review 2018 for further details</t>
    </r>
  </si>
  <si>
    <t>1.  Reported Scope 3 emissions are limited to specified activities only. Refer page 31 of Boral Review 2018 for further details</t>
  </si>
  <si>
    <t>4.  Data up to FY2014 is for Boral Gypsum which was 100% owned until February 2014; thereafter emissions are for Boral's 50% interest in the USG Boral joint venture</t>
  </si>
  <si>
    <r>
      <t>BNA Fly Ash sales – avoided emissions</t>
    </r>
    <r>
      <rPr>
        <vertAlign val="superscript"/>
        <sz val="9"/>
        <color rgb="FF000000"/>
        <rFont val="Arial"/>
        <family val="2"/>
      </rPr>
      <t>2</t>
    </r>
  </si>
  <si>
    <r>
      <t xml:space="preserve">BY REGION  </t>
    </r>
    <r>
      <rPr>
        <b/>
        <sz val="10"/>
        <color rgb="FF87CB3D"/>
        <rFont val="Calibri"/>
        <family val="2"/>
      </rPr>
      <t>̶</t>
    </r>
    <r>
      <rPr>
        <b/>
        <sz val="10"/>
        <color rgb="FF87CB3D"/>
        <rFont val="Arial"/>
        <family val="2"/>
      </rPr>
      <t xml:space="preserve">  Scope 1 &amp; 2</t>
    </r>
  </si>
  <si>
    <t>BY BUSINESS  ̶  Scope 1 &amp; 2</t>
  </si>
  <si>
    <r>
      <t>Particulate matter</t>
    </r>
    <r>
      <rPr>
        <vertAlign val="superscript"/>
        <sz val="9"/>
        <color theme="1"/>
        <rFont val="Arial"/>
        <family val="2"/>
      </rPr>
      <t>7</t>
    </r>
  </si>
  <si>
    <r>
      <t xml:space="preserve">GHG EMISSIONS BY SOURCE </t>
    </r>
    <r>
      <rPr>
        <sz val="9"/>
        <rFont val="Arial"/>
        <family val="2"/>
      </rPr>
      <t>(k tonnes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-e)</t>
    </r>
  </si>
  <si>
    <t>BY SOURCE</t>
  </si>
  <si>
    <r>
      <t xml:space="preserve">USG Boral  </t>
    </r>
    <r>
      <rPr>
        <sz val="10"/>
        <color rgb="FF000000"/>
        <rFont val="Calibri"/>
        <family val="2"/>
      </rPr>
      <t xml:space="preserve">̶ </t>
    </r>
    <r>
      <rPr>
        <sz val="10"/>
        <color rgb="FF000000"/>
        <rFont val="Arial"/>
        <family val="2"/>
      </rPr>
      <t xml:space="preserve"> 50% </t>
    </r>
    <r>
      <rPr>
        <sz val="9"/>
        <color rgb="FF000000"/>
        <rFont val="Arial"/>
        <family val="2"/>
      </rPr>
      <t>(US$m)</t>
    </r>
  </si>
  <si>
    <t>Boral Australia (excluding Cement)</t>
  </si>
  <si>
    <t>Cement business</t>
  </si>
  <si>
    <r>
      <t>BORAL 
e</t>
    </r>
    <r>
      <rPr>
        <sz val="18"/>
        <color theme="0"/>
        <rFont val="Arial"/>
        <family val="2"/>
      </rPr>
      <t xml:space="preserve">nergy and 
</t>
    </r>
    <r>
      <rPr>
        <b/>
        <sz val="18"/>
        <color theme="0"/>
        <rFont val="Arial"/>
        <family val="2"/>
      </rPr>
      <t>emissions data</t>
    </r>
  </si>
  <si>
    <r>
      <t xml:space="preserve">joint venture operations  </t>
    </r>
    <r>
      <rPr>
        <sz val="10"/>
        <color theme="1"/>
        <rFont val="Calibri"/>
        <family val="2"/>
      </rPr>
      <t xml:space="preserve">̶ </t>
    </r>
    <r>
      <rPr>
        <sz val="10"/>
        <color theme="1"/>
        <rFont val="Arial"/>
        <family val="2"/>
      </rPr>
      <t xml:space="preserve"> it excludes some joint ventures, which in aggregate, are not deemed to have material emissions.</t>
    </r>
  </si>
  <si>
    <t>Definitions of Scope 1, 2 and 3 emissions are included on page 53 of the Boral Review 2018. Reported Scope 2 emissions are location-based.</t>
  </si>
  <si>
    <r>
      <t>Scope 3</t>
    </r>
    <r>
      <rPr>
        <b/>
        <vertAlign val="superscript"/>
        <sz val="9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</si>
</sst>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0_-;\-* #,##0.0000_-;_-* &quot;-&quot;??_-;_-@_-"/>
    <numFmt numFmtId="167" formatCode="_-* #,##0.000_-;\-* #,##0.00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3"/>
      <color rgb="FF00B050"/>
      <name val="Arial"/>
      <family val="2"/>
    </font>
    <font>
      <b/>
      <vertAlign val="superscript"/>
      <sz val="13"/>
      <color rgb="FF00B05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87CB3D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vertAlign val="subscript"/>
      <sz val="8"/>
      <color rgb="FF000000"/>
      <name val="Arial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0"/>
      <name val="Arial"/>
      <family val="2"/>
    </font>
    <font>
      <sz val="11"/>
      <color rgb="FF92D050"/>
      <name val="Arial"/>
      <family val="2"/>
    </font>
    <font>
      <b/>
      <sz val="9"/>
      <color theme="1" tint="0.499984740745262"/>
      <name val="Arial"/>
      <family val="2"/>
    </font>
    <font>
      <vertAlign val="superscript"/>
      <sz val="9"/>
      <color rgb="FF000000"/>
      <name val="Arial"/>
      <family val="2"/>
    </font>
    <font>
      <b/>
      <vertAlign val="superscript"/>
      <sz val="9"/>
      <color rgb="FF87CB3D"/>
      <name val="Arial"/>
      <family val="2"/>
    </font>
    <font>
      <b/>
      <sz val="10"/>
      <color rgb="FF87CB3D"/>
      <name val="Calibri"/>
      <family val="2"/>
    </font>
    <font>
      <vertAlign val="superscript"/>
      <sz val="9"/>
      <color theme="1"/>
      <name val="Arial"/>
      <family val="2"/>
    </font>
    <font>
      <sz val="10"/>
      <color rgb="FF000000"/>
      <name val="Calibri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color theme="1"/>
      <name val="Calibri"/>
      <family val="2"/>
    </font>
    <font>
      <b/>
      <vertAlign val="superscript"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2D2D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2D2D2"/>
      </bottom>
      <diagonal/>
    </border>
    <border>
      <left/>
      <right/>
      <top style="thin">
        <color rgb="FFD2D2D2"/>
      </top>
      <bottom style="thin">
        <color rgb="FFD2D2D2"/>
      </bottom>
      <diagonal/>
    </border>
    <border>
      <left/>
      <right/>
      <top style="thin">
        <color rgb="FFD2D2D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14" fillId="3" borderId="0" xfId="0" applyFont="1" applyFill="1" applyBorder="1" applyAlignment="1">
      <alignment wrapText="1"/>
    </xf>
    <xf numFmtId="0" fontId="11" fillId="0" borderId="0" xfId="0" applyFont="1"/>
    <xf numFmtId="0" fontId="18" fillId="0" borderId="0" xfId="0" applyFont="1" applyFill="1" applyBorder="1" applyAlignment="1">
      <alignment horizontal="left" vertical="center"/>
    </xf>
    <xf numFmtId="0" fontId="20" fillId="0" borderId="0" xfId="0" applyFont="1"/>
    <xf numFmtId="0" fontId="21" fillId="0" borderId="0" xfId="0" applyFont="1" applyFill="1" applyBorder="1" applyAlignment="1">
      <alignment horizontal="left" vertical="center" wrapText="1"/>
    </xf>
    <xf numFmtId="0" fontId="24" fillId="2" borderId="0" xfId="0" applyFont="1" applyFill="1"/>
    <xf numFmtId="0" fontId="12" fillId="0" borderId="0" xfId="0" applyFont="1" applyBorder="1" applyAlignment="1">
      <alignment vertical="center" wrapText="1"/>
    </xf>
    <xf numFmtId="0" fontId="4" fillId="0" borderId="0" xfId="0" applyFont="1" applyAlignment="1"/>
    <xf numFmtId="0" fontId="14" fillId="3" borderId="0" xfId="0" applyFont="1" applyFill="1" applyBorder="1" applyAlignment="1">
      <alignment wrapText="1"/>
    </xf>
    <xf numFmtId="0" fontId="4" fillId="0" borderId="0" xfId="0" applyFont="1" applyFill="1"/>
    <xf numFmtId="165" fontId="9" fillId="0" borderId="0" xfId="1" applyNumberFormat="1" applyFont="1" applyFill="1"/>
    <xf numFmtId="1" fontId="9" fillId="0" borderId="1" xfId="0" quotePrefix="1" applyNumberFormat="1" applyFont="1" applyBorder="1"/>
    <xf numFmtId="0" fontId="11" fillId="0" borderId="1" xfId="0" applyFont="1" applyBorder="1"/>
    <xf numFmtId="0" fontId="10" fillId="0" borderId="2" xfId="0" applyFont="1" applyBorder="1" applyAlignment="1">
      <alignment vertical="center" wrapText="1"/>
    </xf>
    <xf numFmtId="164" fontId="11" fillId="0" borderId="2" xfId="1" applyNumberFormat="1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164" fontId="9" fillId="0" borderId="2" xfId="1" applyNumberFormat="1" applyFont="1" applyBorder="1" applyAlignment="1">
      <alignment vertical="top" wrapText="1"/>
    </xf>
    <xf numFmtId="0" fontId="12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top" wrapText="1"/>
    </xf>
    <xf numFmtId="43" fontId="11" fillId="3" borderId="2" xfId="0" applyNumberFormat="1" applyFont="1" applyFill="1" applyBorder="1" applyAlignment="1">
      <alignment vertical="top" wrapText="1"/>
    </xf>
    <xf numFmtId="3" fontId="11" fillId="3" borderId="2" xfId="0" applyNumberFormat="1" applyFont="1" applyFill="1" applyBorder="1" applyAlignment="1">
      <alignment vertical="top" wrapText="1"/>
    </xf>
    <xf numFmtId="3" fontId="11" fillId="3" borderId="2" xfId="0" applyNumberFormat="1" applyFont="1" applyFill="1" applyBorder="1" applyAlignment="1">
      <alignment horizontal="right" vertical="top" wrapText="1"/>
    </xf>
    <xf numFmtId="0" fontId="11" fillId="3" borderId="2" xfId="0" applyFont="1" applyFill="1" applyBorder="1"/>
    <xf numFmtId="0" fontId="10" fillId="3" borderId="2" xfId="0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wrapText="1"/>
    </xf>
    <xf numFmtId="164" fontId="11" fillId="0" borderId="2" xfId="1" applyNumberFormat="1" applyFont="1" applyBorder="1" applyAlignment="1">
      <alignment vertical="center" wrapText="1"/>
    </xf>
    <xf numFmtId="0" fontId="4" fillId="0" borderId="2" xfId="0" applyFont="1" applyBorder="1"/>
    <xf numFmtId="0" fontId="10" fillId="0" borderId="2" xfId="0" applyFont="1" applyFill="1" applyBorder="1" applyAlignment="1">
      <alignment vertical="center" wrapText="1"/>
    </xf>
    <xf numFmtId="164" fontId="16" fillId="0" borderId="2" xfId="1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164" fontId="16" fillId="0" borderId="2" xfId="0" applyNumberFormat="1" applyFont="1" applyBorder="1" applyAlignment="1">
      <alignment vertical="top" wrapText="1"/>
    </xf>
    <xf numFmtId="164" fontId="16" fillId="0" borderId="2" xfId="1" applyNumberFormat="1" applyFont="1" applyBorder="1" applyAlignment="1">
      <alignment vertical="top" wrapText="1"/>
    </xf>
    <xf numFmtId="0" fontId="15" fillId="3" borderId="0" xfId="0" applyFont="1" applyFill="1" applyBorder="1" applyAlignment="1">
      <alignment wrapText="1"/>
    </xf>
    <xf numFmtId="0" fontId="14" fillId="3" borderId="1" xfId="0" applyFont="1" applyFill="1" applyBorder="1" applyAlignment="1"/>
    <xf numFmtId="0" fontId="9" fillId="3" borderId="1" xfId="0" applyFont="1" applyFill="1" applyBorder="1" applyAlignment="1"/>
    <xf numFmtId="0" fontId="9" fillId="3" borderId="2" xfId="0" applyFont="1" applyFill="1" applyBorder="1" applyAlignment="1">
      <alignment wrapText="1"/>
    </xf>
    <xf numFmtId="165" fontId="11" fillId="0" borderId="2" xfId="1" applyNumberFormat="1" applyFont="1" applyBorder="1" applyAlignment="1">
      <alignment vertical="top" wrapText="1"/>
    </xf>
    <xf numFmtId="165" fontId="9" fillId="0" borderId="2" xfId="1" applyNumberFormat="1" applyFont="1" applyBorder="1" applyAlignment="1">
      <alignment vertical="top" wrapText="1"/>
    </xf>
    <xf numFmtId="0" fontId="15" fillId="3" borderId="2" xfId="0" applyFont="1" applyFill="1" applyBorder="1" applyAlignment="1">
      <alignment wrapText="1"/>
    </xf>
    <xf numFmtId="165" fontId="9" fillId="0" borderId="2" xfId="1" applyNumberFormat="1" applyFont="1" applyBorder="1"/>
    <xf numFmtId="165" fontId="9" fillId="0" borderId="2" xfId="1" applyNumberFormat="1" applyFont="1" applyFill="1" applyBorder="1"/>
    <xf numFmtId="166" fontId="11" fillId="0" borderId="2" xfId="1" applyNumberFormat="1" applyFont="1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0" fontId="22" fillId="0" borderId="0" xfId="0" applyFont="1" applyBorder="1"/>
    <xf numFmtId="0" fontId="2" fillId="0" borderId="0" xfId="0" applyFont="1" applyBorder="1"/>
    <xf numFmtId="0" fontId="26" fillId="0" borderId="0" xfId="0" applyFont="1" applyBorder="1"/>
    <xf numFmtId="0" fontId="5" fillId="5" borderId="0" xfId="0" applyFont="1" applyFill="1" applyAlignment="1">
      <alignment vertical="center"/>
    </xf>
    <xf numFmtId="0" fontId="25" fillId="5" borderId="0" xfId="0" applyFont="1" applyFill="1"/>
    <xf numFmtId="0" fontId="12" fillId="3" borderId="2" xfId="0" applyFont="1" applyFill="1" applyBorder="1" applyAlignment="1">
      <alignment wrapText="1"/>
    </xf>
    <xf numFmtId="43" fontId="11" fillId="0" borderId="2" xfId="1" applyNumberFormat="1" applyFont="1" applyBorder="1" applyAlignment="1">
      <alignment vertical="top" wrapText="1"/>
    </xf>
    <xf numFmtId="167" fontId="11" fillId="0" borderId="2" xfId="1" applyNumberFormat="1" applyFont="1" applyBorder="1" applyAlignment="1">
      <alignment vertical="top" wrapText="1"/>
    </xf>
    <xf numFmtId="0" fontId="32" fillId="2" borderId="0" xfId="0" applyFont="1" applyFill="1" applyAlignment="1">
      <alignment horizontal="left" vertical="center" wrapText="1" indent="2"/>
    </xf>
    <xf numFmtId="0" fontId="14" fillId="3" borderId="1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2D2D2"/>
      <color rgb="FFD1D3D4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showGridLines="0" tabSelected="1" workbookViewId="0">
      <selection activeCell="E1" sqref="E1"/>
    </sheetView>
  </sheetViews>
  <sheetFormatPr defaultRowHeight="12" customHeight="1" x14ac:dyDescent="0.25"/>
  <cols>
    <col min="1" max="1" width="36" style="1" customWidth="1"/>
    <col min="2" max="8" width="11.77734375" style="3" customWidth="1"/>
    <col min="9" max="16384" width="8.88671875" style="3"/>
  </cols>
  <sheetData>
    <row r="1" spans="1:8" ht="76.8" customHeight="1" x14ac:dyDescent="0.25">
      <c r="A1" s="61" t="s">
        <v>82</v>
      </c>
      <c r="B1" s="9"/>
    </row>
    <row r="2" spans="1:8" ht="13.2" customHeight="1" x14ac:dyDescent="0.25"/>
    <row r="3" spans="1:8" ht="13.2" customHeight="1" x14ac:dyDescent="0.25"/>
    <row r="4" spans="1:8" s="5" customFormat="1" ht="12.45" customHeight="1" x14ac:dyDescent="0.25">
      <c r="A4" s="5" t="s">
        <v>36</v>
      </c>
    </row>
    <row r="5" spans="1:8" s="5" customFormat="1" ht="12.45" customHeight="1" x14ac:dyDescent="0.3">
      <c r="A5" s="5" t="s">
        <v>83</v>
      </c>
    </row>
    <row r="6" spans="1:8" s="5" customFormat="1" ht="5.4" customHeight="1" x14ac:dyDescent="0.25"/>
    <row r="7" spans="1:8" s="5" customFormat="1" ht="12.45" customHeight="1" x14ac:dyDescent="0.25">
      <c r="A7" s="5" t="s">
        <v>84</v>
      </c>
    </row>
    <row r="9" spans="1:8" ht="15" customHeight="1" x14ac:dyDescent="0.25">
      <c r="A9" s="2"/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5.05" customHeight="1" x14ac:dyDescent="0.25">
      <c r="A10" s="56" t="s">
        <v>53</v>
      </c>
      <c r="B10" s="57"/>
      <c r="C10" s="57"/>
      <c r="D10" s="57"/>
      <c r="E10" s="57"/>
      <c r="F10" s="57"/>
      <c r="G10" s="57"/>
      <c r="H10" s="57"/>
    </row>
    <row r="11" spans="1:8" ht="25.05" customHeight="1" x14ac:dyDescent="0.25">
      <c r="A11" s="15" t="s">
        <v>7</v>
      </c>
      <c r="B11" s="16"/>
      <c r="C11" s="16"/>
      <c r="D11" s="16"/>
      <c r="E11" s="16"/>
      <c r="F11" s="16"/>
      <c r="G11" s="16"/>
      <c r="H11" s="16"/>
    </row>
    <row r="12" spans="1:8" ht="15" customHeight="1" x14ac:dyDescent="0.25">
      <c r="A12" s="17" t="s">
        <v>8</v>
      </c>
      <c r="B12" s="18">
        <f>B44</f>
        <v>2043.6785</v>
      </c>
      <c r="C12" s="18">
        <f t="shared" ref="C12:H12" si="0">C44</f>
        <v>1969.7499999999998</v>
      </c>
      <c r="D12" s="18">
        <f t="shared" si="0"/>
        <v>1925.8043267180747</v>
      </c>
      <c r="E12" s="18">
        <f t="shared" si="0"/>
        <v>2075.5186510564959</v>
      </c>
      <c r="F12" s="18">
        <f t="shared" si="0"/>
        <v>2458.9606223727633</v>
      </c>
      <c r="G12" s="18">
        <f t="shared" si="0"/>
        <v>2676.096</v>
      </c>
      <c r="H12" s="18">
        <f t="shared" si="0"/>
        <v>2810.7360000000003</v>
      </c>
    </row>
    <row r="13" spans="1:8" ht="15" customHeight="1" x14ac:dyDescent="0.25">
      <c r="A13" s="17" t="s">
        <v>9</v>
      </c>
      <c r="B13" s="18">
        <f>B54</f>
        <v>551.60700000000008</v>
      </c>
      <c r="C13" s="18">
        <f t="shared" ref="C13:H13" si="1">C54</f>
        <v>495.15099999999995</v>
      </c>
      <c r="D13" s="18">
        <f t="shared" si="1"/>
        <v>532.00441639035853</v>
      </c>
      <c r="E13" s="18">
        <f t="shared" si="1"/>
        <v>567.05785528303818</v>
      </c>
      <c r="F13" s="18">
        <f t="shared" si="1"/>
        <v>685.90237890991671</v>
      </c>
      <c r="G13" s="18">
        <f t="shared" si="1"/>
        <v>729.774</v>
      </c>
      <c r="H13" s="18">
        <f t="shared" si="1"/>
        <v>724.495</v>
      </c>
    </row>
    <row r="14" spans="1:8" ht="15" customHeight="1" x14ac:dyDescent="0.25">
      <c r="A14" s="19" t="s">
        <v>10</v>
      </c>
      <c r="B14" s="20">
        <f>SUM(B12:B13)</f>
        <v>2595.2855</v>
      </c>
      <c r="C14" s="20">
        <f t="shared" ref="C14:H14" si="2">SUM(C12:C13)</f>
        <v>2464.9009999999998</v>
      </c>
      <c r="D14" s="20">
        <f t="shared" si="2"/>
        <v>2457.8087431084332</v>
      </c>
      <c r="E14" s="20">
        <f t="shared" si="2"/>
        <v>2642.5765063395338</v>
      </c>
      <c r="F14" s="20">
        <f t="shared" si="2"/>
        <v>3144.8630012826798</v>
      </c>
      <c r="G14" s="20">
        <f t="shared" si="2"/>
        <v>3405.87</v>
      </c>
      <c r="H14" s="20">
        <f t="shared" si="2"/>
        <v>3535.2310000000002</v>
      </c>
    </row>
    <row r="15" spans="1:8" ht="25.05" customHeight="1" x14ac:dyDescent="0.25">
      <c r="A15" s="58" t="s">
        <v>85</v>
      </c>
      <c r="B15" s="22"/>
      <c r="C15" s="23"/>
      <c r="D15" s="22"/>
      <c r="E15" s="22"/>
      <c r="F15" s="22"/>
      <c r="G15" s="22"/>
      <c r="H15" s="22"/>
    </row>
    <row r="16" spans="1:8" ht="15" customHeight="1" x14ac:dyDescent="0.25">
      <c r="A16" s="24" t="s">
        <v>11</v>
      </c>
      <c r="B16" s="25" t="s">
        <v>37</v>
      </c>
      <c r="C16" s="26"/>
      <c r="D16" s="26"/>
      <c r="E16" s="26"/>
      <c r="F16" s="26"/>
      <c r="G16" s="26"/>
      <c r="H16" s="26"/>
    </row>
    <row r="17" spans="1:8" ht="15" customHeight="1" x14ac:dyDescent="0.25">
      <c r="A17" s="27" t="s">
        <v>12</v>
      </c>
      <c r="B17" s="25" t="s">
        <v>38</v>
      </c>
      <c r="C17" s="26"/>
      <c r="D17" s="26"/>
      <c r="E17" s="26"/>
      <c r="F17" s="26"/>
      <c r="G17" s="26"/>
      <c r="H17" s="26"/>
    </row>
    <row r="18" spans="1:8" ht="15" customHeight="1" x14ac:dyDescent="0.25">
      <c r="A18" s="27" t="s">
        <v>73</v>
      </c>
      <c r="B18" s="25" t="s">
        <v>39</v>
      </c>
      <c r="C18" s="26"/>
      <c r="D18" s="26"/>
      <c r="E18" s="26"/>
      <c r="F18" s="26"/>
      <c r="G18" s="26"/>
      <c r="H18" s="26"/>
    </row>
    <row r="19" spans="1:8" ht="15" customHeight="1" x14ac:dyDescent="0.25">
      <c r="A19" s="21" t="s">
        <v>13</v>
      </c>
      <c r="B19" s="28" t="s">
        <v>40</v>
      </c>
      <c r="C19" s="26"/>
      <c r="D19" s="26"/>
      <c r="E19" s="26"/>
      <c r="F19" s="26"/>
      <c r="G19" s="26"/>
      <c r="H19" s="26"/>
    </row>
    <row r="20" spans="1:8" ht="25.05" customHeight="1" x14ac:dyDescent="0.3">
      <c r="A20" s="29" t="s">
        <v>74</v>
      </c>
      <c r="B20" s="28"/>
      <c r="C20" s="26"/>
      <c r="D20" s="26"/>
      <c r="E20" s="26"/>
      <c r="F20" s="26"/>
      <c r="G20" s="26"/>
      <c r="H20" s="26"/>
    </row>
    <row r="21" spans="1:8" ht="15" customHeight="1" x14ac:dyDescent="0.25">
      <c r="A21" s="27" t="s">
        <v>41</v>
      </c>
      <c r="B21" s="30">
        <f>B29+B31</f>
        <v>2055.3174999999997</v>
      </c>
      <c r="C21" s="30">
        <f t="shared" ref="C21:H21" si="3">C29+C31</f>
        <v>2010.4609999999998</v>
      </c>
      <c r="D21" s="30">
        <f t="shared" si="3"/>
        <v>2003.2403554226607</v>
      </c>
      <c r="E21" s="30">
        <f t="shared" si="3"/>
        <v>2167.8515063395339</v>
      </c>
      <c r="F21" s="30">
        <f t="shared" si="3"/>
        <v>2448.7202072950818</v>
      </c>
      <c r="G21" s="30">
        <f t="shared" si="3"/>
        <v>2736.7840000000001</v>
      </c>
      <c r="H21" s="30">
        <f t="shared" si="3"/>
        <v>2915.3759999999997</v>
      </c>
    </row>
    <row r="22" spans="1:8" ht="15" customHeight="1" x14ac:dyDescent="0.25">
      <c r="A22" s="27" t="s">
        <v>43</v>
      </c>
      <c r="B22" s="30">
        <f>B30</f>
        <v>326.34800000000001</v>
      </c>
      <c r="C22" s="30">
        <f t="shared" ref="C22:H22" si="4">C30</f>
        <v>242.56400000000002</v>
      </c>
      <c r="D22" s="30">
        <f t="shared" si="4"/>
        <v>222.946</v>
      </c>
      <c r="E22" s="30">
        <f t="shared" si="4"/>
        <v>227.714</v>
      </c>
      <c r="F22" s="30">
        <f t="shared" si="4"/>
        <v>213.26400000000001</v>
      </c>
      <c r="G22" s="30">
        <f t="shared" si="4"/>
        <v>199.16800000000001</v>
      </c>
      <c r="H22" s="30">
        <f t="shared" si="4"/>
        <v>195.54899999999998</v>
      </c>
    </row>
    <row r="23" spans="1:8" ht="15" customHeight="1" x14ac:dyDescent="0.25">
      <c r="A23" s="27" t="s">
        <v>42</v>
      </c>
      <c r="B23" s="30">
        <f>B32</f>
        <v>213.62</v>
      </c>
      <c r="C23" s="30">
        <f t="shared" ref="C23:H23" si="5">C32</f>
        <v>211.876</v>
      </c>
      <c r="D23" s="30">
        <f t="shared" si="5"/>
        <v>231.62238768577251</v>
      </c>
      <c r="E23" s="30">
        <f t="shared" si="5"/>
        <v>247.01100000000002</v>
      </c>
      <c r="F23" s="30">
        <f t="shared" si="5"/>
        <v>482.87879398759776</v>
      </c>
      <c r="G23" s="30">
        <f t="shared" si="5"/>
        <v>469.91800000000001</v>
      </c>
      <c r="H23" s="30">
        <f t="shared" si="5"/>
        <v>424.30600000000004</v>
      </c>
    </row>
    <row r="24" spans="1:8" ht="15" customHeight="1" x14ac:dyDescent="0.25">
      <c r="A24" s="21" t="s">
        <v>10</v>
      </c>
      <c r="B24" s="20">
        <f>SUM(B21:B23)</f>
        <v>2595.2854999999995</v>
      </c>
      <c r="C24" s="20">
        <f t="shared" ref="C24:H24" si="6">SUM(C21:C23)</f>
        <v>2464.9009999999998</v>
      </c>
      <c r="D24" s="20">
        <f t="shared" si="6"/>
        <v>2457.8087431084332</v>
      </c>
      <c r="E24" s="20">
        <f t="shared" si="6"/>
        <v>2642.5765063395338</v>
      </c>
      <c r="F24" s="20">
        <f t="shared" si="6"/>
        <v>3144.8630012826798</v>
      </c>
      <c r="G24" s="20">
        <f t="shared" si="6"/>
        <v>3405.8700000000003</v>
      </c>
      <c r="H24" s="20">
        <f t="shared" si="6"/>
        <v>3535.2309999999998</v>
      </c>
    </row>
    <row r="25" spans="1:8" s="11" customFormat="1" ht="25.05" customHeight="1" x14ac:dyDescent="0.25">
      <c r="A25" s="29" t="s">
        <v>75</v>
      </c>
      <c r="B25" s="31"/>
      <c r="C25" s="31"/>
      <c r="D25" s="31"/>
      <c r="E25" s="31"/>
      <c r="F25" s="31"/>
      <c r="G25" s="31"/>
      <c r="H25" s="31"/>
    </row>
    <row r="26" spans="1:8" ht="15" customHeight="1" x14ac:dyDescent="0.25">
      <c r="A26" s="32" t="s">
        <v>14</v>
      </c>
      <c r="B26" s="30">
        <v>1539.797</v>
      </c>
      <c r="C26" s="30">
        <v>1518.9609999999998</v>
      </c>
      <c r="D26" s="30">
        <v>1495.774814198264</v>
      </c>
      <c r="E26" s="30">
        <v>1477.07236376681</v>
      </c>
      <c r="F26" s="30">
        <v>1651.54159518496</v>
      </c>
      <c r="G26" s="30">
        <v>1955.5419999999999</v>
      </c>
      <c r="H26" s="30">
        <v>2126.2579999999998</v>
      </c>
    </row>
    <row r="27" spans="1:8" ht="15" customHeight="1" x14ac:dyDescent="0.25">
      <c r="A27" s="32" t="s">
        <v>15</v>
      </c>
      <c r="B27" s="30">
        <v>358.47699999999998</v>
      </c>
      <c r="C27" s="30">
        <v>331.73500000000001</v>
      </c>
      <c r="D27" s="30">
        <v>321.67700000000002</v>
      </c>
      <c r="E27" s="30">
        <v>407.45115860845829</v>
      </c>
      <c r="F27" s="30">
        <v>466.11706176695498</v>
      </c>
      <c r="G27" s="30">
        <v>448.09399999999999</v>
      </c>
      <c r="H27" s="30">
        <v>427.89</v>
      </c>
    </row>
    <row r="28" spans="1:8" ht="15" customHeight="1" x14ac:dyDescent="0.25">
      <c r="A28" s="32" t="s">
        <v>58</v>
      </c>
      <c r="B28" s="30">
        <v>91.522999999999996</v>
      </c>
      <c r="C28" s="30">
        <v>97.311999999999998</v>
      </c>
      <c r="D28" s="30">
        <v>126.00399999999999</v>
      </c>
      <c r="E28" s="30">
        <v>224.31400000000002</v>
      </c>
      <c r="F28" s="30">
        <v>231.89294026603702</v>
      </c>
      <c r="G28" s="30">
        <v>234.09699999999998</v>
      </c>
      <c r="H28" s="30">
        <v>361.22800000000001</v>
      </c>
    </row>
    <row r="29" spans="1:8" ht="15" customHeight="1" x14ac:dyDescent="0.25">
      <c r="A29" s="17" t="s">
        <v>16</v>
      </c>
      <c r="B29" s="33">
        <v>1989.7969999999998</v>
      </c>
      <c r="C29" s="33">
        <v>1948.0079999999998</v>
      </c>
      <c r="D29" s="33">
        <v>1943.4558141982639</v>
      </c>
      <c r="E29" s="33">
        <v>2108.8375223752682</v>
      </c>
      <c r="F29" s="33">
        <v>2349.5515972179519</v>
      </c>
      <c r="G29" s="33">
        <v>2637.7330000000002</v>
      </c>
      <c r="H29" s="33">
        <v>2915.3759999999997</v>
      </c>
    </row>
    <row r="30" spans="1:8" ht="15" customHeight="1" x14ac:dyDescent="0.25">
      <c r="A30" s="17" t="s">
        <v>17</v>
      </c>
      <c r="B30" s="33">
        <v>326.34800000000001</v>
      </c>
      <c r="C30" s="33">
        <v>242.56400000000002</v>
      </c>
      <c r="D30" s="33">
        <v>222.946</v>
      </c>
      <c r="E30" s="33">
        <v>227.714</v>
      </c>
      <c r="F30" s="33">
        <v>213.26400000000001</v>
      </c>
      <c r="G30" s="33">
        <v>199.16800000000001</v>
      </c>
      <c r="H30" s="33">
        <v>195.54899999999998</v>
      </c>
    </row>
    <row r="31" spans="1:8" ht="15" customHeight="1" x14ac:dyDescent="0.25">
      <c r="A31" s="32" t="s">
        <v>59</v>
      </c>
      <c r="B31" s="30">
        <v>65.520499999999998</v>
      </c>
      <c r="C31" s="30">
        <v>62.453000000000003</v>
      </c>
      <c r="D31" s="30">
        <v>59.784541224396804</v>
      </c>
      <c r="E31" s="30">
        <v>59.013983964265798</v>
      </c>
      <c r="F31" s="30">
        <v>99.168610077130069</v>
      </c>
      <c r="G31" s="30">
        <v>99.050999999999988</v>
      </c>
      <c r="H31" s="30">
        <v>0</v>
      </c>
    </row>
    <row r="32" spans="1:8" ht="15" customHeight="1" x14ac:dyDescent="0.25">
      <c r="A32" s="32" t="s">
        <v>60</v>
      </c>
      <c r="B32" s="30">
        <v>213.62</v>
      </c>
      <c r="C32" s="30">
        <v>211.876</v>
      </c>
      <c r="D32" s="30">
        <v>231.62238768577251</v>
      </c>
      <c r="E32" s="30">
        <v>247.01100000000002</v>
      </c>
      <c r="F32" s="30">
        <v>482.87879398759776</v>
      </c>
      <c r="G32" s="30">
        <v>469.91800000000001</v>
      </c>
      <c r="H32" s="30">
        <v>424.30600000000004</v>
      </c>
    </row>
    <row r="33" spans="1:8" ht="15" customHeight="1" x14ac:dyDescent="0.25">
      <c r="A33" s="17" t="s">
        <v>18</v>
      </c>
      <c r="B33" s="33">
        <v>279.14049999999997</v>
      </c>
      <c r="C33" s="33">
        <v>274.32900000000001</v>
      </c>
      <c r="D33" s="33">
        <v>291.40692891016931</v>
      </c>
      <c r="E33" s="33">
        <v>306.0249839642658</v>
      </c>
      <c r="F33" s="33">
        <v>582.04740406472786</v>
      </c>
      <c r="G33" s="33">
        <v>568.96900000000005</v>
      </c>
      <c r="H33" s="33">
        <v>424.30600000000004</v>
      </c>
    </row>
    <row r="34" spans="1:8" ht="15" customHeight="1" x14ac:dyDescent="0.25">
      <c r="A34" s="19" t="s">
        <v>10</v>
      </c>
      <c r="B34" s="34">
        <f>B29+B30+B33</f>
        <v>2595.2855</v>
      </c>
      <c r="C34" s="34">
        <v>2464.9009999999998</v>
      </c>
      <c r="D34" s="34">
        <v>2457.8087431084332</v>
      </c>
      <c r="E34" s="34">
        <v>2642.5765063395338</v>
      </c>
      <c r="F34" s="34">
        <v>3144.8630012826798</v>
      </c>
      <c r="G34" s="34">
        <v>3405.8700000000003</v>
      </c>
      <c r="H34" s="34">
        <v>3535.2309999999998</v>
      </c>
    </row>
    <row r="35" spans="1:8" s="11" customFormat="1" ht="25.05" customHeight="1" x14ac:dyDescent="0.25">
      <c r="A35" s="35" t="s">
        <v>8</v>
      </c>
      <c r="B35" s="36"/>
      <c r="C35" s="36"/>
      <c r="D35" s="36"/>
      <c r="E35" s="36"/>
      <c r="F35" s="36"/>
      <c r="G35" s="36"/>
      <c r="H35" s="36"/>
    </row>
    <row r="36" spans="1:8" ht="15" customHeight="1" x14ac:dyDescent="0.25">
      <c r="A36" s="32" t="s">
        <v>14</v>
      </c>
      <c r="B36" s="30">
        <v>1316.723</v>
      </c>
      <c r="C36" s="30">
        <v>1304.1099999999999</v>
      </c>
      <c r="D36" s="30">
        <v>1289.122380892898</v>
      </c>
      <c r="E36" s="30">
        <v>1267.34264257921</v>
      </c>
      <c r="F36" s="30">
        <v>1429.21871308804</v>
      </c>
      <c r="G36" s="30">
        <v>1683.2829999999999</v>
      </c>
      <c r="H36" s="30">
        <v>1853.05</v>
      </c>
    </row>
    <row r="37" spans="1:8" ht="15" customHeight="1" x14ac:dyDescent="0.25">
      <c r="A37" s="32" t="s">
        <v>15</v>
      </c>
      <c r="B37" s="30">
        <v>241.51900000000001</v>
      </c>
      <c r="C37" s="30">
        <v>232.25</v>
      </c>
      <c r="D37" s="30">
        <v>208.386</v>
      </c>
      <c r="E37" s="30">
        <v>299.89195657864008</v>
      </c>
      <c r="F37" s="30">
        <v>345.82635894155601</v>
      </c>
      <c r="G37" s="30">
        <v>322.59699999999998</v>
      </c>
      <c r="H37" s="30">
        <v>306.41199999999998</v>
      </c>
    </row>
    <row r="38" spans="1:8" ht="15" customHeight="1" x14ac:dyDescent="0.25">
      <c r="A38" s="32" t="s">
        <v>66</v>
      </c>
      <c r="B38" s="30">
        <v>57.811</v>
      </c>
      <c r="C38" s="30">
        <v>62.558999999999997</v>
      </c>
      <c r="D38" s="30">
        <v>80.962999999999994</v>
      </c>
      <c r="E38" s="30">
        <v>152.99600000000001</v>
      </c>
      <c r="F38" s="30">
        <v>154.92994026603702</v>
      </c>
      <c r="G38" s="30">
        <v>156.22999999999999</v>
      </c>
      <c r="H38" s="30">
        <v>234.154</v>
      </c>
    </row>
    <row r="39" spans="1:8" ht="15" customHeight="1" x14ac:dyDescent="0.25">
      <c r="A39" s="17" t="s">
        <v>16</v>
      </c>
      <c r="B39" s="37">
        <f>SUM(B36:B38)</f>
        <v>1616.0529999999999</v>
      </c>
      <c r="C39" s="37">
        <f>SUM(C36:C38)</f>
        <v>1598.9189999999999</v>
      </c>
      <c r="D39" s="37">
        <f>SUM(D36:D38)</f>
        <v>1578.471380892898</v>
      </c>
      <c r="E39" s="37">
        <f>SUM(E36:E38)</f>
        <v>1720.2305991578501</v>
      </c>
      <c r="F39" s="37">
        <f>SUM(F36:F38)</f>
        <v>1929.975012295633</v>
      </c>
      <c r="G39" s="37">
        <f t="shared" ref="G39" si="7">SUM(G36:G38)</f>
        <v>2162.1099999999997</v>
      </c>
      <c r="H39" s="37">
        <f>SUM(H36:H38)</f>
        <v>2393.616</v>
      </c>
    </row>
    <row r="40" spans="1:8" ht="15" customHeight="1" x14ac:dyDescent="0.25">
      <c r="A40" s="17" t="s">
        <v>17</v>
      </c>
      <c r="B40" s="38">
        <v>226.642</v>
      </c>
      <c r="C40" s="38">
        <v>172.74100000000001</v>
      </c>
      <c r="D40" s="38">
        <v>154.59</v>
      </c>
      <c r="E40" s="38">
        <v>151.42599999999999</v>
      </c>
      <c r="F40" s="38">
        <v>140.33799999999999</v>
      </c>
      <c r="G40" s="38">
        <v>130.59899999999999</v>
      </c>
      <c r="H40" s="38">
        <v>132.50299999999999</v>
      </c>
    </row>
    <row r="41" spans="1:8" ht="15" customHeight="1" x14ac:dyDescent="0.25">
      <c r="A41" s="32" t="s">
        <v>65</v>
      </c>
      <c r="B41" s="18">
        <v>43.238</v>
      </c>
      <c r="C41" s="18">
        <v>40.6145</v>
      </c>
      <c r="D41" s="18">
        <v>39.576174584396803</v>
      </c>
      <c r="E41" s="18">
        <v>38.022051898645799</v>
      </c>
      <c r="F41" s="18">
        <v>61.993610077130079</v>
      </c>
      <c r="G41" s="18">
        <v>62.893999999999998</v>
      </c>
      <c r="H41" s="18">
        <v>0</v>
      </c>
    </row>
    <row r="42" spans="1:8" ht="15" customHeight="1" x14ac:dyDescent="0.25">
      <c r="A42" s="32" t="s">
        <v>69</v>
      </c>
      <c r="B42" s="18">
        <v>157.74549999999999</v>
      </c>
      <c r="C42" s="18">
        <v>157.47550000000001</v>
      </c>
      <c r="D42" s="18">
        <v>153.16677124078001</v>
      </c>
      <c r="E42" s="18">
        <v>165.84</v>
      </c>
      <c r="F42" s="18">
        <v>326.654</v>
      </c>
      <c r="G42" s="18">
        <v>320.49299999999999</v>
      </c>
      <c r="H42" s="18">
        <v>284.61700000000002</v>
      </c>
    </row>
    <row r="43" spans="1:8" ht="15" customHeight="1" x14ac:dyDescent="0.25">
      <c r="A43" s="17" t="s">
        <v>18</v>
      </c>
      <c r="B43" s="37">
        <v>200.98349999999999</v>
      </c>
      <c r="C43" s="37">
        <v>198.09</v>
      </c>
      <c r="D43" s="37">
        <v>192.7429458251768</v>
      </c>
      <c r="E43" s="37">
        <v>203.8620518986458</v>
      </c>
      <c r="F43" s="37">
        <v>388.64761007713008</v>
      </c>
      <c r="G43" s="37">
        <v>383.387</v>
      </c>
      <c r="H43" s="37">
        <v>284.61700000000002</v>
      </c>
    </row>
    <row r="44" spans="1:8" ht="15" customHeight="1" x14ac:dyDescent="0.25">
      <c r="A44" s="19" t="s">
        <v>10</v>
      </c>
      <c r="B44" s="34">
        <f>B39+B40+B43</f>
        <v>2043.6785</v>
      </c>
      <c r="C44" s="34">
        <f t="shared" ref="C44:H44" si="8">C39+C40+C43</f>
        <v>1969.7499999999998</v>
      </c>
      <c r="D44" s="34">
        <f t="shared" si="8"/>
        <v>1925.8043267180747</v>
      </c>
      <c r="E44" s="34">
        <f t="shared" si="8"/>
        <v>2075.5186510564959</v>
      </c>
      <c r="F44" s="34">
        <f t="shared" si="8"/>
        <v>2458.9606223727633</v>
      </c>
      <c r="G44" s="34">
        <f t="shared" si="8"/>
        <v>2676.096</v>
      </c>
      <c r="H44" s="34">
        <f t="shared" si="8"/>
        <v>2810.7360000000003</v>
      </c>
    </row>
    <row r="45" spans="1:8" s="11" customFormat="1" ht="25.05" customHeight="1" x14ac:dyDescent="0.25">
      <c r="A45" s="35" t="s">
        <v>19</v>
      </c>
      <c r="B45" s="36"/>
      <c r="C45" s="36"/>
      <c r="D45" s="36"/>
      <c r="E45" s="36"/>
      <c r="F45" s="36"/>
      <c r="G45" s="36"/>
      <c r="H45" s="36"/>
    </row>
    <row r="46" spans="1:8" ht="15" customHeight="1" x14ac:dyDescent="0.25">
      <c r="A46" s="32" t="s">
        <v>14</v>
      </c>
      <c r="B46" s="18">
        <v>223.07400000000001</v>
      </c>
      <c r="C46" s="18">
        <v>214.851</v>
      </c>
      <c r="D46" s="18">
        <v>206.65243330536603</v>
      </c>
      <c r="E46" s="18">
        <v>209.72972118760001</v>
      </c>
      <c r="F46" s="18">
        <v>222.32288209692001</v>
      </c>
      <c r="G46" s="18">
        <v>272.25900000000001</v>
      </c>
      <c r="H46" s="18">
        <v>273.20800000000003</v>
      </c>
    </row>
    <row r="47" spans="1:8" ht="15" customHeight="1" x14ac:dyDescent="0.25">
      <c r="A47" s="32" t="s">
        <v>15</v>
      </c>
      <c r="B47" s="18">
        <v>116.958</v>
      </c>
      <c r="C47" s="18">
        <v>99.484999999999999</v>
      </c>
      <c r="D47" s="18">
        <v>113.291</v>
      </c>
      <c r="E47" s="18">
        <v>107.55920202981821</v>
      </c>
      <c r="F47" s="18">
        <v>120.29070282539899</v>
      </c>
      <c r="G47" s="18">
        <v>125.497</v>
      </c>
      <c r="H47" s="18">
        <v>121.47799999999999</v>
      </c>
    </row>
    <row r="48" spans="1:8" ht="15" customHeight="1" x14ac:dyDescent="0.25">
      <c r="A48" s="32" t="s">
        <v>66</v>
      </c>
      <c r="B48" s="18">
        <v>33.712000000000003</v>
      </c>
      <c r="C48" s="18">
        <v>34.753</v>
      </c>
      <c r="D48" s="18">
        <v>45.040999999999997</v>
      </c>
      <c r="E48" s="18">
        <v>71.317999999999998</v>
      </c>
      <c r="F48" s="18">
        <v>76.962999999999994</v>
      </c>
      <c r="G48" s="18">
        <v>77.867000000000004</v>
      </c>
      <c r="H48" s="18">
        <v>127.074</v>
      </c>
    </row>
    <row r="49" spans="1:8" ht="15" customHeight="1" x14ac:dyDescent="0.25">
      <c r="A49" s="17" t="s">
        <v>16</v>
      </c>
      <c r="B49" s="38">
        <f>SUM(B46:B48)</f>
        <v>373.74400000000003</v>
      </c>
      <c r="C49" s="38">
        <f>SUM(C46:C48)</f>
        <v>349.089</v>
      </c>
      <c r="D49" s="38">
        <f>SUM(D46:D48)</f>
        <v>364.98443330536605</v>
      </c>
      <c r="E49" s="38">
        <f>SUM(E46:E48)</f>
        <v>388.60692321741817</v>
      </c>
      <c r="F49" s="38">
        <f>SUM(F46:F48)</f>
        <v>419.57658492231894</v>
      </c>
      <c r="G49" s="38">
        <f t="shared" ref="G49" si="9">SUM(G46:G48)</f>
        <v>475.62300000000005</v>
      </c>
      <c r="H49" s="38">
        <f>SUM(H46:H48)</f>
        <v>521.76</v>
      </c>
    </row>
    <row r="50" spans="1:8" ht="15" customHeight="1" x14ac:dyDescent="0.25">
      <c r="A50" s="17" t="s">
        <v>17</v>
      </c>
      <c r="B50" s="38">
        <v>99.706000000000003</v>
      </c>
      <c r="C50" s="38">
        <v>69.822999999999993</v>
      </c>
      <c r="D50" s="38">
        <v>68.355999999999995</v>
      </c>
      <c r="E50" s="38">
        <v>76.287999999999997</v>
      </c>
      <c r="F50" s="38">
        <v>72.926000000000002</v>
      </c>
      <c r="G50" s="38">
        <v>68.569000000000003</v>
      </c>
      <c r="H50" s="38">
        <v>63.045999999999999</v>
      </c>
    </row>
    <row r="51" spans="1:8" ht="15" customHeight="1" x14ac:dyDescent="0.25">
      <c r="A51" s="32" t="s">
        <v>65</v>
      </c>
      <c r="B51" s="18">
        <v>22.282499999999999</v>
      </c>
      <c r="C51" s="18">
        <v>21.8385</v>
      </c>
      <c r="D51" s="18">
        <v>20.208366640000001</v>
      </c>
      <c r="E51" s="18">
        <v>20.991932065619999</v>
      </c>
      <c r="F51" s="18">
        <v>37.174999999999997</v>
      </c>
      <c r="G51" s="18">
        <v>36.156999999999996</v>
      </c>
      <c r="H51" s="18">
        <v>0</v>
      </c>
    </row>
    <row r="52" spans="1:8" ht="15" customHeight="1" x14ac:dyDescent="0.25">
      <c r="A52" s="32" t="s">
        <v>64</v>
      </c>
      <c r="B52" s="18">
        <v>55.874499999999998</v>
      </c>
      <c r="C52" s="18">
        <v>54.400500000000001</v>
      </c>
      <c r="D52" s="18">
        <v>78.455616444992501</v>
      </c>
      <c r="E52" s="18">
        <v>81.171000000000006</v>
      </c>
      <c r="F52" s="18">
        <v>156.22479398759779</v>
      </c>
      <c r="G52" s="18">
        <v>149.42500000000001</v>
      </c>
      <c r="H52" s="18">
        <v>139.68899999999999</v>
      </c>
    </row>
    <row r="53" spans="1:8" ht="15" customHeight="1" x14ac:dyDescent="0.25">
      <c r="A53" s="17" t="s">
        <v>18</v>
      </c>
      <c r="B53" s="38">
        <v>78.156999999999996</v>
      </c>
      <c r="C53" s="38">
        <v>76.239000000000004</v>
      </c>
      <c r="D53" s="38">
        <v>98.663983084992509</v>
      </c>
      <c r="E53" s="38">
        <v>102.16293206562</v>
      </c>
      <c r="F53" s="38">
        <v>193.39979398759777</v>
      </c>
      <c r="G53" s="38">
        <v>185.58199999999999</v>
      </c>
      <c r="H53" s="38">
        <v>139.68899999999999</v>
      </c>
    </row>
    <row r="54" spans="1:8" ht="15" customHeight="1" x14ac:dyDescent="0.25">
      <c r="A54" s="19" t="s">
        <v>10</v>
      </c>
      <c r="B54" s="34">
        <f>B49+B50+B53</f>
        <v>551.60700000000008</v>
      </c>
      <c r="C54" s="34">
        <f t="shared" ref="C54:H54" si="10">C49+C50+C53</f>
        <v>495.15099999999995</v>
      </c>
      <c r="D54" s="34">
        <f t="shared" si="10"/>
        <v>532.00441639035853</v>
      </c>
      <c r="E54" s="34">
        <f t="shared" si="10"/>
        <v>567.05785528303818</v>
      </c>
      <c r="F54" s="34">
        <f t="shared" si="10"/>
        <v>685.90237890991671</v>
      </c>
      <c r="G54" s="34">
        <f t="shared" si="10"/>
        <v>729.774</v>
      </c>
      <c r="H54" s="34">
        <f t="shared" si="10"/>
        <v>724.495</v>
      </c>
    </row>
    <row r="56" spans="1:8" s="7" customFormat="1" ht="10.5" customHeight="1" x14ac:dyDescent="0.2">
      <c r="A56" s="6" t="s">
        <v>71</v>
      </c>
      <c r="B56" s="6"/>
      <c r="C56" s="6"/>
      <c r="D56" s="6"/>
      <c r="E56" s="6"/>
      <c r="F56" s="6"/>
      <c r="G56" s="6"/>
      <c r="H56" s="6"/>
    </row>
    <row r="57" spans="1:8" s="7" customFormat="1" ht="10.5" customHeight="1" x14ac:dyDescent="0.2">
      <c r="A57" s="6" t="s">
        <v>70</v>
      </c>
      <c r="B57" s="6"/>
      <c r="C57" s="6"/>
      <c r="D57" s="6"/>
      <c r="E57" s="6"/>
      <c r="F57" s="6"/>
      <c r="G57" s="6"/>
      <c r="H57" s="6"/>
    </row>
    <row r="58" spans="1:8" s="7" customFormat="1" ht="10.5" customHeight="1" x14ac:dyDescent="0.2">
      <c r="A58" s="6" t="s">
        <v>54</v>
      </c>
      <c r="B58" s="6"/>
      <c r="C58" s="6"/>
      <c r="D58" s="6"/>
      <c r="E58" s="6"/>
      <c r="F58" s="6"/>
      <c r="G58" s="6"/>
      <c r="H58" s="6"/>
    </row>
    <row r="59" spans="1:8" s="7" customFormat="1" ht="10.5" customHeight="1" x14ac:dyDescent="0.2">
      <c r="A59" s="6" t="s">
        <v>72</v>
      </c>
      <c r="B59" s="6"/>
      <c r="C59" s="6"/>
      <c r="D59" s="6"/>
      <c r="E59" s="6"/>
      <c r="F59" s="6"/>
      <c r="G59" s="6"/>
      <c r="H59" s="6"/>
    </row>
    <row r="60" spans="1:8" s="7" customFormat="1" ht="10.5" customHeight="1" x14ac:dyDescent="0.2">
      <c r="A60" s="6" t="s">
        <v>55</v>
      </c>
      <c r="B60" s="6"/>
      <c r="C60" s="6"/>
      <c r="D60" s="6"/>
      <c r="E60" s="6"/>
      <c r="F60" s="6"/>
      <c r="G60" s="6"/>
      <c r="H60" s="6"/>
    </row>
    <row r="61" spans="1:8" ht="3.6" customHeight="1" x14ac:dyDescent="0.25"/>
    <row r="62" spans="1:8" ht="7.8" customHeight="1" x14ac:dyDescent="0.25"/>
    <row r="63" spans="1:8" ht="15" customHeight="1" x14ac:dyDescent="0.25">
      <c r="A63" s="2"/>
      <c r="B63" s="2" t="s">
        <v>0</v>
      </c>
      <c r="C63" s="2" t="s">
        <v>1</v>
      </c>
      <c r="D63" s="2" t="s">
        <v>2</v>
      </c>
      <c r="E63" s="2" t="s">
        <v>3</v>
      </c>
      <c r="F63" s="2" t="s">
        <v>4</v>
      </c>
      <c r="G63" s="2" t="s">
        <v>5</v>
      </c>
      <c r="H63" s="2" t="s">
        <v>6</v>
      </c>
    </row>
    <row r="64" spans="1:8" s="12" customFormat="1" ht="25.05" customHeight="1" x14ac:dyDescent="0.25">
      <c r="A64" s="62" t="s">
        <v>67</v>
      </c>
      <c r="B64" s="62"/>
      <c r="C64" s="62"/>
      <c r="D64" s="52"/>
      <c r="E64" s="52"/>
      <c r="F64" s="52"/>
      <c r="G64" s="52"/>
      <c r="H64" s="52"/>
    </row>
    <row r="65" spans="1:8" ht="15" customHeight="1" x14ac:dyDescent="0.25">
      <c r="A65" s="17" t="s">
        <v>20</v>
      </c>
      <c r="B65" s="18">
        <f t="shared" ref="B65:H66" si="11">B12/B$68*1000</f>
        <v>295.49366338208398</v>
      </c>
      <c r="C65" s="18">
        <f t="shared" si="11"/>
        <v>389.66816733173653</v>
      </c>
      <c r="D65" s="18">
        <f t="shared" si="11"/>
        <v>384.39515020440774</v>
      </c>
      <c r="E65" s="18">
        <f t="shared" si="11"/>
        <v>411.09961991334319</v>
      </c>
      <c r="F65" s="18">
        <f t="shared" si="11"/>
        <v>455.03444223112263</v>
      </c>
      <c r="G65" s="18">
        <f t="shared" si="11"/>
        <v>506.21318452662445</v>
      </c>
      <c r="H65" s="18">
        <f t="shared" si="11"/>
        <v>533.82257421229565</v>
      </c>
    </row>
    <row r="66" spans="1:8" ht="15" customHeight="1" x14ac:dyDescent="0.25">
      <c r="A66" s="17" t="s">
        <v>19</v>
      </c>
      <c r="B66" s="18">
        <f t="shared" si="11"/>
        <v>79.756367343102752</v>
      </c>
      <c r="C66" s="18">
        <f t="shared" si="11"/>
        <v>97.953843240247068</v>
      </c>
      <c r="D66" s="18">
        <f t="shared" si="11"/>
        <v>106.18935408473492</v>
      </c>
      <c r="E66" s="18">
        <f t="shared" si="11"/>
        <v>112.31759765544362</v>
      </c>
      <c r="F66" s="18">
        <f t="shared" si="11"/>
        <v>126.92728934841813</v>
      </c>
      <c r="G66" s="18">
        <f t="shared" si="11"/>
        <v>138.04483117374446</v>
      </c>
      <c r="H66" s="18">
        <f t="shared" si="11"/>
        <v>137.59804759462898</v>
      </c>
    </row>
    <row r="67" spans="1:8" ht="15" customHeight="1" x14ac:dyDescent="0.25">
      <c r="A67" s="19" t="s">
        <v>10</v>
      </c>
      <c r="B67" s="20">
        <f t="shared" ref="B67:G67" si="12">SUM(B65:B66)</f>
        <v>375.25003072518672</v>
      </c>
      <c r="C67" s="20">
        <f t="shared" si="12"/>
        <v>487.62201057198359</v>
      </c>
      <c r="D67" s="20">
        <f t="shared" si="12"/>
        <v>490.58450428914267</v>
      </c>
      <c r="E67" s="20">
        <f t="shared" si="12"/>
        <v>523.41721756878678</v>
      </c>
      <c r="F67" s="20">
        <f t="shared" si="12"/>
        <v>581.96173157954081</v>
      </c>
      <c r="G67" s="20">
        <f t="shared" si="12"/>
        <v>644.2580157003689</v>
      </c>
      <c r="H67" s="20">
        <f t="shared" ref="H67" si="13">SUM(H65:H66)</f>
        <v>671.4206218069246</v>
      </c>
    </row>
    <row r="68" spans="1:8" ht="15" customHeight="1" x14ac:dyDescent="0.25">
      <c r="A68" s="17" t="s">
        <v>68</v>
      </c>
      <c r="B68" s="18">
        <v>6916.15</v>
      </c>
      <c r="C68" s="18">
        <v>5054.9420382165599</v>
      </c>
      <c r="D68" s="18">
        <v>5009.96</v>
      </c>
      <c r="E68" s="18">
        <v>5048.7</v>
      </c>
      <c r="F68" s="18">
        <v>5403.9</v>
      </c>
      <c r="G68" s="18">
        <v>5286.5</v>
      </c>
      <c r="H68" s="18">
        <v>5265.3</v>
      </c>
    </row>
    <row r="69" spans="1:8" s="12" customFormat="1" ht="25.05" customHeight="1" x14ac:dyDescent="0.35">
      <c r="A69" s="63" t="s">
        <v>77</v>
      </c>
      <c r="B69" s="63"/>
      <c r="C69" s="63"/>
      <c r="D69" s="29"/>
      <c r="E69" s="29"/>
      <c r="F69" s="29"/>
      <c r="G69" s="29"/>
      <c r="H69" s="29"/>
    </row>
    <row r="70" spans="1:8" ht="13.8" x14ac:dyDescent="0.25">
      <c r="A70" s="17" t="s">
        <v>21</v>
      </c>
      <c r="B70" s="18">
        <v>443.17117447999999</v>
      </c>
      <c r="C70" s="18">
        <v>454.28800000000001</v>
      </c>
      <c r="D70" s="31"/>
      <c r="E70" s="31"/>
      <c r="F70" s="31"/>
      <c r="G70" s="31"/>
      <c r="H70" s="31"/>
    </row>
    <row r="71" spans="1:8" ht="13.8" x14ac:dyDescent="0.25">
      <c r="A71" s="17" t="s">
        <v>22</v>
      </c>
      <c r="B71" s="18">
        <v>551.60700000000008</v>
      </c>
      <c r="C71" s="18">
        <v>495.32799999999997</v>
      </c>
      <c r="D71" s="31"/>
      <c r="E71" s="31"/>
      <c r="F71" s="31"/>
      <c r="G71" s="31"/>
      <c r="H71" s="31"/>
    </row>
    <row r="72" spans="1:8" ht="13.8" x14ac:dyDescent="0.25">
      <c r="A72" s="17" t="s">
        <v>23</v>
      </c>
      <c r="B72" s="18">
        <v>323.649</v>
      </c>
      <c r="C72" s="18">
        <v>267.64699999999999</v>
      </c>
      <c r="D72" s="31"/>
      <c r="E72" s="31"/>
      <c r="F72" s="31"/>
      <c r="G72" s="31"/>
      <c r="H72" s="31"/>
    </row>
    <row r="73" spans="1:8" ht="13.8" x14ac:dyDescent="0.25">
      <c r="A73" s="17" t="s">
        <v>24</v>
      </c>
      <c r="B73" s="18">
        <v>444.22744805000002</v>
      </c>
      <c r="C73" s="18">
        <v>431</v>
      </c>
      <c r="D73" s="31"/>
      <c r="E73" s="31"/>
      <c r="F73" s="31"/>
      <c r="G73" s="31"/>
      <c r="H73" s="31"/>
    </row>
    <row r="74" spans="1:8" ht="13.8" x14ac:dyDescent="0.25">
      <c r="A74" s="17" t="s">
        <v>25</v>
      </c>
      <c r="B74" s="18">
        <v>818.77599999999995</v>
      </c>
      <c r="C74" s="18">
        <v>817</v>
      </c>
      <c r="D74" s="31"/>
      <c r="E74" s="31"/>
      <c r="F74" s="31"/>
      <c r="G74" s="31"/>
      <c r="H74" s="31"/>
    </row>
    <row r="75" spans="1:8" ht="13.8" x14ac:dyDescent="0.25">
      <c r="A75" s="17" t="s">
        <v>26</v>
      </c>
      <c r="B75" s="18">
        <v>13.410499999999999</v>
      </c>
      <c r="C75" s="18">
        <v>0.21149999999999999</v>
      </c>
      <c r="D75" s="31"/>
      <c r="E75" s="31"/>
      <c r="F75" s="31"/>
      <c r="G75" s="31"/>
      <c r="H75" s="31"/>
    </row>
    <row r="76" spans="1:8" ht="13.8" x14ac:dyDescent="0.25">
      <c r="A76" s="19" t="s">
        <v>10</v>
      </c>
      <c r="B76" s="20">
        <f>SUM(B70:B75)</f>
        <v>2594.8411225300001</v>
      </c>
      <c r="C76" s="20">
        <f>SUM(C70:C75)</f>
        <v>2465.4744999999998</v>
      </c>
      <c r="D76" s="31"/>
      <c r="E76" s="31"/>
      <c r="F76" s="31"/>
      <c r="G76" s="31"/>
      <c r="H76" s="31"/>
    </row>
    <row r="77" spans="1:8" ht="7.8" customHeight="1" x14ac:dyDescent="0.25">
      <c r="A77" s="8"/>
      <c r="B77" s="8"/>
      <c r="C77" s="8"/>
      <c r="D77" s="8"/>
      <c r="E77" s="8"/>
      <c r="F77" s="8"/>
      <c r="G77" s="8"/>
      <c r="H77" s="8"/>
    </row>
    <row r="78" spans="1:8" ht="25.05" customHeight="1" x14ac:dyDescent="0.25">
      <c r="A78" s="56" t="s">
        <v>27</v>
      </c>
      <c r="B78" s="57"/>
      <c r="C78" s="57"/>
      <c r="D78" s="57"/>
      <c r="E78" s="57"/>
      <c r="F78" s="57"/>
      <c r="G78" s="57"/>
      <c r="H78" s="57"/>
    </row>
    <row r="79" spans="1:8" s="11" customFormat="1" ht="25.05" customHeight="1" x14ac:dyDescent="0.3">
      <c r="A79" s="40" t="s">
        <v>78</v>
      </c>
      <c r="B79"/>
      <c r="C79"/>
      <c r="D79"/>
      <c r="E79" s="41"/>
      <c r="F79" s="41"/>
      <c r="G79" s="41"/>
      <c r="H79" s="41"/>
    </row>
    <row r="80" spans="1:8" s="11" customFormat="1" ht="15" customHeight="1" x14ac:dyDescent="0.25">
      <c r="A80" s="35" t="s">
        <v>44</v>
      </c>
      <c r="B80" s="42"/>
      <c r="C80" s="42"/>
      <c r="D80" s="42"/>
      <c r="E80" s="42"/>
      <c r="F80" s="42"/>
      <c r="G80" s="42"/>
      <c r="H80" s="42"/>
    </row>
    <row r="81" spans="1:8" ht="15" customHeight="1" x14ac:dyDescent="0.25">
      <c r="A81" s="17" t="s">
        <v>21</v>
      </c>
      <c r="B81" s="43">
        <f>B89+B97+B105+B113</f>
        <v>8.6682410000000001</v>
      </c>
      <c r="C81" s="43">
        <f>C89+C97+C105+C113</f>
        <v>8.6978852909090918</v>
      </c>
      <c r="D81" s="43">
        <v>9.9202535999999988</v>
      </c>
      <c r="E81" s="43">
        <v>11.3602536</v>
      </c>
      <c r="F81" s="43">
        <v>12.383044999999999</v>
      </c>
      <c r="G81" s="43">
        <v>14.135626999999999</v>
      </c>
      <c r="H81" s="43">
        <v>13.671529200000002</v>
      </c>
    </row>
    <row r="82" spans="1:8" ht="15" customHeight="1" x14ac:dyDescent="0.25">
      <c r="A82" s="17" t="s">
        <v>22</v>
      </c>
      <c r="B82" s="43">
        <f t="shared" ref="B82:C82" si="14">B90+B98+B106+B114</f>
        <v>2.8105517978978001</v>
      </c>
      <c r="C82" s="43">
        <f t="shared" si="14"/>
        <v>2.3700335598062545</v>
      </c>
      <c r="D82" s="43">
        <v>2.3839199999999998</v>
      </c>
      <c r="E82" s="43">
        <v>2.4753096000000001</v>
      </c>
      <c r="F82" s="43">
        <v>2.8952388000000004</v>
      </c>
      <c r="G82" s="43">
        <v>2.8251288000000003</v>
      </c>
      <c r="H82" s="43">
        <v>2.9208240000000001</v>
      </c>
    </row>
    <row r="83" spans="1:8" ht="15" customHeight="1" x14ac:dyDescent="0.25">
      <c r="A83" s="17" t="s">
        <v>23</v>
      </c>
      <c r="B83" s="43">
        <f t="shared" ref="B83:C83" si="15">B91+B99+B107+B115</f>
        <v>4.6350074488719999</v>
      </c>
      <c r="C83" s="43">
        <f t="shared" si="15"/>
        <v>3.793221175790892</v>
      </c>
      <c r="D83" s="43">
        <v>3.2601456</v>
      </c>
      <c r="E83" s="43">
        <v>2.8695024000000005</v>
      </c>
      <c r="F83" s="43">
        <v>5.11557</v>
      </c>
      <c r="G83" s="43">
        <v>5.3041790000000004</v>
      </c>
      <c r="H83" s="43">
        <v>5.4363527999999999</v>
      </c>
    </row>
    <row r="84" spans="1:8" ht="15" customHeight="1" x14ac:dyDescent="0.25">
      <c r="A84" s="17" t="s">
        <v>24</v>
      </c>
      <c r="B84" s="43">
        <f t="shared" ref="B84:C84" si="16">B92+B100+B108+B116</f>
        <v>4.9232770000000006</v>
      </c>
      <c r="C84" s="43">
        <f t="shared" si="16"/>
        <v>4.767979792954546</v>
      </c>
      <c r="D84" s="43">
        <v>4.7828340000000003</v>
      </c>
      <c r="E84" s="43">
        <v>4.7445444000000006</v>
      </c>
      <c r="F84" s="43">
        <v>5.2122380000000001</v>
      </c>
      <c r="G84" s="43">
        <v>5.0893990000000002</v>
      </c>
      <c r="H84" s="43">
        <v>5.8145040000000003</v>
      </c>
    </row>
    <row r="85" spans="1:8" ht="15" customHeight="1" x14ac:dyDescent="0.25">
      <c r="A85" s="17" t="s">
        <v>26</v>
      </c>
      <c r="B85" s="43">
        <f t="shared" ref="B85:C85" si="17">B93+B101+B109+B117</f>
        <v>0.52394300000000005</v>
      </c>
      <c r="C85" s="43">
        <f t="shared" si="17"/>
        <v>0.40007808613636364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</row>
    <row r="86" spans="1:8" ht="15" customHeight="1" x14ac:dyDescent="0.25">
      <c r="A86" s="17" t="s">
        <v>29</v>
      </c>
      <c r="B86" s="43">
        <f t="shared" ref="B86:C86" si="18">B94+B102+B110+B118</f>
        <v>3.3988999999999998E-2</v>
      </c>
      <c r="C86" s="43">
        <f t="shared" si="18"/>
        <v>2.6752999999999999E-2</v>
      </c>
      <c r="D86" s="43">
        <v>0</v>
      </c>
      <c r="E86" s="43">
        <v>0.64283760000000001</v>
      </c>
      <c r="F86" s="43">
        <v>0.86096300000000003</v>
      </c>
      <c r="G86" s="43">
        <v>0.59382900000000005</v>
      </c>
      <c r="H86" s="43">
        <v>0.61618680000000003</v>
      </c>
    </row>
    <row r="87" spans="1:8" ht="15" customHeight="1" x14ac:dyDescent="0.25">
      <c r="A87" s="19" t="s">
        <v>10</v>
      </c>
      <c r="B87" s="44">
        <v>21.595009246769795</v>
      </c>
      <c r="C87" s="44">
        <v>20.055950905597147</v>
      </c>
      <c r="D87" s="44">
        <v>20.347153199999997</v>
      </c>
      <c r="E87" s="44">
        <v>22.0924476</v>
      </c>
      <c r="F87" s="44">
        <v>26.467054800000003</v>
      </c>
      <c r="G87" s="44">
        <v>27.948162800000002</v>
      </c>
      <c r="H87" s="44">
        <v>28.4593968</v>
      </c>
    </row>
    <row r="88" spans="1:8" s="39" customFormat="1" ht="25.05" customHeight="1" x14ac:dyDescent="0.25">
      <c r="A88" s="45" t="s">
        <v>80</v>
      </c>
      <c r="B88" s="45"/>
      <c r="C88" s="45"/>
      <c r="D88" s="45"/>
      <c r="E88" s="45"/>
      <c r="F88" s="45"/>
      <c r="G88" s="45"/>
      <c r="H88" s="45"/>
    </row>
    <row r="89" spans="1:8" ht="15" customHeight="1" x14ac:dyDescent="0.25">
      <c r="A89" s="17" t="s">
        <v>21</v>
      </c>
      <c r="B89" s="43">
        <v>1.5128820000000001</v>
      </c>
      <c r="C89" s="43">
        <v>1.6039370109090907</v>
      </c>
      <c r="D89" s="46"/>
      <c r="E89" s="46"/>
      <c r="F89" s="46"/>
      <c r="G89" s="46"/>
      <c r="H89" s="46"/>
    </row>
    <row r="90" spans="1:8" ht="15" customHeight="1" x14ac:dyDescent="0.25">
      <c r="A90" s="17" t="s">
        <v>22</v>
      </c>
      <c r="B90" s="43">
        <v>0.66017199999999998</v>
      </c>
      <c r="C90" s="43">
        <v>0.5923442938607999</v>
      </c>
      <c r="D90" s="46"/>
      <c r="E90" s="46"/>
      <c r="F90" s="46"/>
      <c r="G90" s="46"/>
      <c r="H90" s="46"/>
    </row>
    <row r="91" spans="1:8" ht="15" customHeight="1" x14ac:dyDescent="0.25">
      <c r="A91" s="17" t="s">
        <v>23</v>
      </c>
      <c r="B91" s="43">
        <v>3.154512</v>
      </c>
      <c r="C91" s="43">
        <v>2.9937508641178918</v>
      </c>
      <c r="D91" s="46"/>
      <c r="E91" s="46"/>
      <c r="F91" s="46"/>
      <c r="G91" s="46"/>
      <c r="H91" s="46"/>
    </row>
    <row r="92" spans="1:8" ht="15" customHeight="1" x14ac:dyDescent="0.25">
      <c r="A92" s="17" t="s">
        <v>24</v>
      </c>
      <c r="B92" s="43">
        <v>1.2600000000000001E-3</v>
      </c>
      <c r="C92" s="43">
        <v>1.4890909090908245E-3</v>
      </c>
      <c r="D92" s="46"/>
      <c r="E92" s="46"/>
      <c r="F92" s="46"/>
      <c r="G92" s="46"/>
      <c r="H92" s="46"/>
    </row>
    <row r="93" spans="1:8" ht="15" customHeight="1" x14ac:dyDescent="0.25">
      <c r="A93" s="17" t="s">
        <v>26</v>
      </c>
      <c r="B93" s="43">
        <v>0.34978999999999999</v>
      </c>
      <c r="C93" s="43">
        <v>9.1845163636363636E-2</v>
      </c>
      <c r="D93" s="46"/>
      <c r="E93" s="46"/>
      <c r="F93" s="46"/>
      <c r="G93" s="46"/>
      <c r="H93" s="46"/>
    </row>
    <row r="94" spans="1:8" ht="15" customHeight="1" x14ac:dyDescent="0.25">
      <c r="A94" s="17" t="s">
        <v>29</v>
      </c>
      <c r="B94" s="43">
        <v>0</v>
      </c>
      <c r="C94" s="43">
        <v>0</v>
      </c>
      <c r="D94" s="46"/>
      <c r="E94" s="46"/>
      <c r="F94" s="46"/>
      <c r="G94" s="46"/>
      <c r="H94" s="46"/>
    </row>
    <row r="95" spans="1:8" ht="15" customHeight="1" x14ac:dyDescent="0.25">
      <c r="A95" s="19" t="s">
        <v>10</v>
      </c>
      <c r="B95" s="44">
        <f>SUM(B89:B94)</f>
        <v>5.6786159999999999</v>
      </c>
      <c r="C95" s="44">
        <f>SUM(C89:C94)</f>
        <v>5.2833664234332369</v>
      </c>
      <c r="D95" s="46"/>
      <c r="E95" s="46"/>
      <c r="F95" s="46"/>
      <c r="G95" s="46"/>
      <c r="H95" s="46"/>
    </row>
    <row r="96" spans="1:8" s="39" customFormat="1" ht="25.05" customHeight="1" x14ac:dyDescent="0.25">
      <c r="A96" s="45" t="s">
        <v>81</v>
      </c>
      <c r="B96" s="45"/>
      <c r="C96" s="45"/>
      <c r="D96" s="45"/>
      <c r="E96" s="45"/>
      <c r="F96" s="45"/>
      <c r="G96" s="45"/>
      <c r="H96" s="45"/>
    </row>
    <row r="97" spans="1:8" s="13" customFormat="1" ht="15" customHeight="1" x14ac:dyDescent="0.25">
      <c r="A97" s="17" t="s">
        <v>21</v>
      </c>
      <c r="B97" s="43">
        <v>0.63213399999999997</v>
      </c>
      <c r="C97" s="43">
        <v>0.71882299999999999</v>
      </c>
      <c r="D97" s="31"/>
      <c r="E97" s="31"/>
      <c r="F97" s="31"/>
      <c r="G97" s="31"/>
      <c r="H97" s="31"/>
    </row>
    <row r="98" spans="1:8" s="13" customFormat="1" ht="15" customHeight="1" x14ac:dyDescent="0.25">
      <c r="A98" s="17" t="s">
        <v>22</v>
      </c>
      <c r="B98" s="43">
        <v>0.91722499999999996</v>
      </c>
      <c r="C98" s="43">
        <v>0.88657923894545454</v>
      </c>
      <c r="D98" s="31"/>
      <c r="E98" s="31"/>
      <c r="F98" s="31"/>
      <c r="G98" s="31"/>
      <c r="H98" s="31"/>
    </row>
    <row r="99" spans="1:8" s="13" customFormat="1" ht="15" customHeight="1" x14ac:dyDescent="0.25">
      <c r="A99" s="17" t="s">
        <v>23</v>
      </c>
      <c r="B99" s="43">
        <v>0.30386000000000002</v>
      </c>
      <c r="C99" s="43">
        <v>0.27058995560000004</v>
      </c>
      <c r="D99" s="31"/>
      <c r="E99" s="31"/>
      <c r="F99" s="31"/>
      <c r="G99" s="31"/>
      <c r="H99" s="31"/>
    </row>
    <row r="100" spans="1:8" s="13" customFormat="1" ht="15" customHeight="1" x14ac:dyDescent="0.25">
      <c r="A100" s="17" t="s">
        <v>24</v>
      </c>
      <c r="B100" s="43">
        <v>4.9217750000000002</v>
      </c>
      <c r="C100" s="43">
        <v>4.7313114545454544</v>
      </c>
      <c r="D100" s="31"/>
      <c r="E100" s="31"/>
      <c r="F100" s="31"/>
      <c r="G100" s="31"/>
      <c r="H100" s="31"/>
    </row>
    <row r="101" spans="1:8" s="13" customFormat="1" ht="15" customHeight="1" x14ac:dyDescent="0.25">
      <c r="A101" s="17" t="s">
        <v>26</v>
      </c>
      <c r="B101" s="43">
        <v>0</v>
      </c>
      <c r="C101" s="43">
        <v>0</v>
      </c>
      <c r="D101" s="31"/>
      <c r="E101" s="31"/>
      <c r="F101" s="31"/>
      <c r="G101" s="31"/>
      <c r="H101" s="31"/>
    </row>
    <row r="102" spans="1:8" s="13" customFormat="1" ht="15" customHeight="1" x14ac:dyDescent="0.25">
      <c r="A102" s="17" t="s">
        <v>29</v>
      </c>
      <c r="B102" s="59">
        <v>0</v>
      </c>
      <c r="C102" s="59">
        <v>0</v>
      </c>
      <c r="D102" s="31"/>
      <c r="E102" s="31"/>
      <c r="F102" s="31"/>
      <c r="G102" s="31"/>
      <c r="H102" s="31"/>
    </row>
    <row r="103" spans="1:8" s="13" customFormat="1" ht="15" customHeight="1" x14ac:dyDescent="0.25">
      <c r="A103" s="19" t="s">
        <v>10</v>
      </c>
      <c r="B103" s="44">
        <f>SUM(B97:B102)</f>
        <v>6.7749940000000004</v>
      </c>
      <c r="C103" s="44">
        <f>SUM(C97:C102)</f>
        <v>6.6073036490909089</v>
      </c>
      <c r="D103" s="31"/>
      <c r="E103" s="31"/>
      <c r="F103" s="31"/>
      <c r="G103" s="31"/>
      <c r="H103" s="31"/>
    </row>
    <row r="104" spans="1:8" s="39" customFormat="1" ht="25.05" customHeight="1" x14ac:dyDescent="0.25">
      <c r="A104" s="45" t="s">
        <v>17</v>
      </c>
      <c r="B104" s="45"/>
      <c r="C104" s="45"/>
      <c r="D104" s="45"/>
      <c r="E104" s="45"/>
      <c r="F104" s="45"/>
      <c r="G104" s="45"/>
      <c r="H104" s="45"/>
    </row>
    <row r="105" spans="1:8" s="13" customFormat="1" ht="15" customHeight="1" x14ac:dyDescent="0.25">
      <c r="A105" s="17" t="s">
        <v>21</v>
      </c>
      <c r="B105" s="43">
        <v>2.9327830000000001</v>
      </c>
      <c r="C105" s="43">
        <v>2.8734122800000002</v>
      </c>
      <c r="D105" s="31"/>
      <c r="E105" s="31"/>
      <c r="F105" s="31"/>
      <c r="G105" s="31"/>
      <c r="H105" s="31"/>
    </row>
    <row r="106" spans="1:8" s="13" customFormat="1" ht="15" customHeight="1" x14ac:dyDescent="0.25">
      <c r="A106" s="17" t="s">
        <v>22</v>
      </c>
      <c r="B106" s="43">
        <v>0.78817700000000002</v>
      </c>
      <c r="C106" s="43">
        <v>0.46064002700000001</v>
      </c>
      <c r="D106" s="31"/>
      <c r="E106" s="31"/>
      <c r="F106" s="31"/>
      <c r="G106" s="31"/>
      <c r="H106" s="31"/>
    </row>
    <row r="107" spans="1:8" s="13" customFormat="1" ht="15" customHeight="1" x14ac:dyDescent="0.25">
      <c r="A107" s="17" t="s">
        <v>23</v>
      </c>
      <c r="B107" s="43">
        <v>0.94685299999999994</v>
      </c>
      <c r="C107" s="43">
        <v>0.27496036149999997</v>
      </c>
      <c r="D107" s="31"/>
      <c r="E107" s="31"/>
      <c r="F107" s="31"/>
      <c r="G107" s="31"/>
      <c r="H107" s="31"/>
    </row>
    <row r="108" spans="1:8" s="13" customFormat="1" ht="15" customHeight="1" x14ac:dyDescent="0.25">
      <c r="A108" s="17" t="s">
        <v>24</v>
      </c>
      <c r="B108" s="43">
        <v>2.42E-4</v>
      </c>
      <c r="C108" s="43">
        <v>3.5179247500000004E-2</v>
      </c>
      <c r="D108" s="31"/>
      <c r="E108" s="31"/>
      <c r="F108" s="31"/>
      <c r="G108" s="31"/>
      <c r="H108" s="31"/>
    </row>
    <row r="109" spans="1:8" s="13" customFormat="1" ht="15" customHeight="1" x14ac:dyDescent="0.25">
      <c r="A109" s="17" t="s">
        <v>26</v>
      </c>
      <c r="B109" s="43">
        <v>0.174153</v>
      </c>
      <c r="C109" s="43">
        <v>0.30823292250000001</v>
      </c>
      <c r="D109" s="31"/>
      <c r="E109" s="31"/>
      <c r="F109" s="31"/>
      <c r="G109" s="31"/>
      <c r="H109" s="31"/>
    </row>
    <row r="110" spans="1:8" s="13" customFormat="1" ht="15" customHeight="1" x14ac:dyDescent="0.25">
      <c r="A110" s="17" t="s">
        <v>29</v>
      </c>
      <c r="B110" s="43">
        <v>1.908E-3</v>
      </c>
      <c r="C110" s="43">
        <v>0</v>
      </c>
      <c r="D110" s="31"/>
      <c r="E110" s="31"/>
      <c r="F110" s="31"/>
      <c r="G110" s="31"/>
      <c r="H110" s="31"/>
    </row>
    <row r="111" spans="1:8" s="13" customFormat="1" ht="15" customHeight="1" x14ac:dyDescent="0.25">
      <c r="A111" s="19" t="s">
        <v>10</v>
      </c>
      <c r="B111" s="44">
        <f>SUM(B105:B110)</f>
        <v>4.8441160000000014</v>
      </c>
      <c r="C111" s="44">
        <f>SUM(C105:C110)</f>
        <v>3.9524248384999998</v>
      </c>
      <c r="D111" s="31"/>
      <c r="E111" s="31"/>
      <c r="F111" s="31"/>
      <c r="G111" s="31"/>
      <c r="H111" s="31"/>
    </row>
    <row r="112" spans="1:8" s="39" customFormat="1" ht="25.05" customHeight="1" x14ac:dyDescent="0.25">
      <c r="A112" s="45" t="s">
        <v>45</v>
      </c>
      <c r="B112" s="45"/>
      <c r="C112" s="45"/>
      <c r="D112" s="45"/>
      <c r="E112" s="45"/>
      <c r="F112" s="45"/>
      <c r="G112" s="45"/>
      <c r="H112" s="45"/>
    </row>
    <row r="113" spans="1:8" s="13" customFormat="1" ht="15" customHeight="1" x14ac:dyDescent="0.25">
      <c r="A113" s="17" t="s">
        <v>21</v>
      </c>
      <c r="B113" s="43">
        <v>3.5904419999999999</v>
      </c>
      <c r="C113" s="43">
        <v>3.5017130000000001</v>
      </c>
      <c r="D113" s="31"/>
      <c r="E113" s="31"/>
      <c r="F113" s="31"/>
      <c r="G113" s="31"/>
      <c r="H113" s="31"/>
    </row>
    <row r="114" spans="1:8" s="13" customFormat="1" ht="15" customHeight="1" x14ac:dyDescent="0.25">
      <c r="A114" s="17" t="s">
        <v>22</v>
      </c>
      <c r="B114" s="43">
        <v>0.44497779789780006</v>
      </c>
      <c r="C114" s="43">
        <v>0.43047000000000002</v>
      </c>
      <c r="D114" s="31"/>
      <c r="E114" s="31"/>
      <c r="F114" s="31"/>
      <c r="G114" s="31"/>
      <c r="H114" s="31"/>
    </row>
    <row r="115" spans="1:8" s="13" customFormat="1" ht="15" customHeight="1" x14ac:dyDescent="0.25">
      <c r="A115" s="17" t="s">
        <v>23</v>
      </c>
      <c r="B115" s="43">
        <v>0.22978244887199997</v>
      </c>
      <c r="C115" s="43">
        <v>0.25391999457299996</v>
      </c>
      <c r="D115" s="31"/>
      <c r="E115" s="31"/>
      <c r="F115" s="31"/>
      <c r="G115" s="31"/>
      <c r="H115" s="31"/>
    </row>
    <row r="116" spans="1:8" s="13" customFormat="1" ht="15" customHeight="1" x14ac:dyDescent="0.25">
      <c r="A116" s="17" t="s">
        <v>24</v>
      </c>
      <c r="B116" s="60">
        <v>0</v>
      </c>
      <c r="C116" s="60">
        <v>0</v>
      </c>
      <c r="D116" s="31"/>
      <c r="E116" s="31"/>
      <c r="F116" s="31"/>
      <c r="G116" s="31"/>
      <c r="H116" s="31"/>
    </row>
    <row r="117" spans="1:8" s="13" customFormat="1" ht="15" customHeight="1" x14ac:dyDescent="0.25">
      <c r="A117" s="17" t="s">
        <v>26</v>
      </c>
      <c r="B117" s="60">
        <v>0</v>
      </c>
      <c r="C117" s="60">
        <v>0</v>
      </c>
      <c r="D117" s="31"/>
      <c r="E117" s="31"/>
      <c r="F117" s="31"/>
      <c r="G117" s="31"/>
      <c r="H117" s="31"/>
    </row>
    <row r="118" spans="1:8" s="13" customFormat="1" ht="15" customHeight="1" x14ac:dyDescent="0.25">
      <c r="A118" s="17" t="s">
        <v>29</v>
      </c>
      <c r="B118" s="43">
        <v>3.2080999999999998E-2</v>
      </c>
      <c r="C118" s="43">
        <v>2.6752999999999999E-2</v>
      </c>
      <c r="D118" s="31"/>
      <c r="E118" s="31"/>
      <c r="F118" s="31"/>
      <c r="G118" s="31"/>
      <c r="H118" s="31"/>
    </row>
    <row r="119" spans="1:8" s="13" customFormat="1" ht="15" customHeight="1" x14ac:dyDescent="0.25">
      <c r="A119" s="19" t="s">
        <v>10</v>
      </c>
      <c r="B119" s="44">
        <f>SUM(B113:B118)</f>
        <v>4.2972832467698003</v>
      </c>
      <c r="C119" s="44">
        <f>SUM(C113:C118)</f>
        <v>4.2128559945730002</v>
      </c>
      <c r="D119" s="31"/>
      <c r="E119" s="31"/>
      <c r="F119" s="31"/>
      <c r="G119" s="31"/>
      <c r="H119" s="31"/>
    </row>
    <row r="120" spans="1:8" s="13" customFormat="1" ht="13.8" x14ac:dyDescent="0.25">
      <c r="A120" s="10"/>
      <c r="B120" s="14"/>
      <c r="C120" s="14"/>
      <c r="D120" s="3"/>
      <c r="E120" s="3"/>
      <c r="F120" s="3"/>
      <c r="G120" s="3"/>
      <c r="H120" s="3"/>
    </row>
    <row r="121" spans="1:8" s="7" customFormat="1" ht="12" customHeight="1" x14ac:dyDescent="0.2">
      <c r="A121" s="7" t="s">
        <v>56</v>
      </c>
    </row>
    <row r="122" spans="1:8" s="6" customFormat="1" ht="12" customHeight="1" x14ac:dyDescent="0.3">
      <c r="A122" s="6" t="s">
        <v>46</v>
      </c>
    </row>
    <row r="123" spans="1:8" s="6" customFormat="1" ht="10.5" customHeight="1" x14ac:dyDescent="0.3">
      <c r="A123" s="6" t="s">
        <v>47</v>
      </c>
    </row>
    <row r="124" spans="1:8" s="6" customFormat="1" ht="10.199999999999999" customHeight="1" x14ac:dyDescent="0.3"/>
    <row r="125" spans="1:8" ht="15" customHeight="1" x14ac:dyDescent="0.25">
      <c r="A125" s="2"/>
      <c r="B125" s="2" t="s">
        <v>0</v>
      </c>
      <c r="C125" s="2" t="s">
        <v>1</v>
      </c>
      <c r="D125" s="2" t="s">
        <v>2</v>
      </c>
      <c r="E125" s="2" t="s">
        <v>3</v>
      </c>
      <c r="F125" s="2" t="s">
        <v>4</v>
      </c>
      <c r="G125" s="2" t="s">
        <v>5</v>
      </c>
      <c r="H125" s="2" t="s">
        <v>6</v>
      </c>
    </row>
    <row r="126" spans="1:8" ht="25.05" customHeight="1" x14ac:dyDescent="0.25">
      <c r="A126" s="56" t="s">
        <v>48</v>
      </c>
      <c r="B126" s="57"/>
      <c r="C126" s="57"/>
      <c r="D126" s="57"/>
      <c r="E126" s="57"/>
      <c r="F126" s="57"/>
      <c r="G126" s="57"/>
      <c r="H126" s="57"/>
    </row>
    <row r="127" spans="1:8" s="11" customFormat="1" ht="25.05" customHeight="1" x14ac:dyDescent="0.25">
      <c r="A127" s="29" t="s">
        <v>28</v>
      </c>
      <c r="B127" s="42"/>
      <c r="C127" s="42"/>
      <c r="D127" s="42"/>
      <c r="E127" s="42"/>
      <c r="F127" s="42"/>
      <c r="G127" s="42"/>
      <c r="H127" s="42"/>
    </row>
    <row r="128" spans="1:8" s="13" customFormat="1" ht="15" customHeight="1" x14ac:dyDescent="0.25">
      <c r="A128" s="17" t="s">
        <v>61</v>
      </c>
      <c r="B128" s="18">
        <v>250</v>
      </c>
      <c r="C128" s="18">
        <v>196.8</v>
      </c>
      <c r="D128" s="31"/>
      <c r="E128" s="31"/>
      <c r="F128" s="31"/>
      <c r="G128" s="31"/>
      <c r="H128" s="31"/>
    </row>
    <row r="129" spans="1:8" s="13" customFormat="1" ht="15" customHeight="1" x14ac:dyDescent="0.25">
      <c r="A129" s="17" t="s">
        <v>62</v>
      </c>
      <c r="B129" s="18">
        <v>48.8</v>
      </c>
      <c r="C129" s="18">
        <v>27.7</v>
      </c>
      <c r="D129" s="31"/>
      <c r="E129" s="31"/>
      <c r="F129" s="31"/>
      <c r="G129" s="31"/>
      <c r="H129" s="31"/>
    </row>
    <row r="130" spans="1:8" s="13" customFormat="1" ht="15" customHeight="1" x14ac:dyDescent="0.25">
      <c r="A130" s="17" t="s">
        <v>79</v>
      </c>
      <c r="B130" s="18">
        <v>51.45</v>
      </c>
      <c r="C130" s="18">
        <v>46.619411240866846</v>
      </c>
      <c r="D130" s="31"/>
      <c r="E130" s="31"/>
      <c r="F130" s="31"/>
      <c r="G130" s="31"/>
      <c r="H130" s="31"/>
    </row>
    <row r="131" spans="1:8" s="13" customFormat="1" ht="15" customHeight="1" x14ac:dyDescent="0.25">
      <c r="A131" s="19" t="s">
        <v>63</v>
      </c>
      <c r="B131" s="20">
        <f>B128+B129/B$133+B130/B$133</f>
        <v>379.60568842921782</v>
      </c>
      <c r="C131" s="20">
        <f>C128+C129/C$133+C130/C$133</f>
        <v>295.42135739139695</v>
      </c>
      <c r="D131" s="31"/>
      <c r="E131" s="31"/>
      <c r="F131" s="31"/>
      <c r="G131" s="31"/>
      <c r="H131" s="31"/>
    </row>
    <row r="132" spans="1:8" s="13" customFormat="1" ht="15" customHeight="1" x14ac:dyDescent="0.25">
      <c r="A132" s="19"/>
      <c r="B132" s="47"/>
      <c r="C132" s="47"/>
      <c r="D132" s="31"/>
      <c r="E132" s="31"/>
      <c r="F132" s="31"/>
      <c r="G132" s="31"/>
      <c r="H132" s="31"/>
    </row>
    <row r="133" spans="1:8" s="13" customFormat="1" ht="15" customHeight="1" x14ac:dyDescent="0.25">
      <c r="A133" s="17" t="s">
        <v>49</v>
      </c>
      <c r="B133" s="48">
        <v>0.77349999999999997</v>
      </c>
      <c r="C133" s="48">
        <v>0.75358333333333305</v>
      </c>
      <c r="D133" s="31"/>
      <c r="E133" s="31"/>
      <c r="F133" s="31"/>
      <c r="G133" s="31"/>
      <c r="H133" s="31"/>
    </row>
    <row r="134" spans="1:8" ht="25.05" customHeight="1" x14ac:dyDescent="0.25">
      <c r="A134" s="56" t="s">
        <v>50</v>
      </c>
      <c r="B134" s="57"/>
      <c r="C134" s="57"/>
      <c r="D134" s="57"/>
      <c r="E134" s="57"/>
      <c r="F134" s="57"/>
      <c r="G134" s="57"/>
      <c r="H134" s="57"/>
    </row>
    <row r="135" spans="1:8" s="54" customFormat="1" x14ac:dyDescent="0.25">
      <c r="A135" s="53" t="s">
        <v>51</v>
      </c>
      <c r="G135" s="55"/>
      <c r="H135" s="55"/>
    </row>
    <row r="136" spans="1:8" s="54" customFormat="1" x14ac:dyDescent="0.25">
      <c r="A136" s="53" t="s">
        <v>52</v>
      </c>
      <c r="G136" s="55"/>
      <c r="H136" s="55"/>
    </row>
    <row r="137" spans="1:8" s="4" customFormat="1" ht="13.2" x14ac:dyDescent="0.25">
      <c r="A137" s="52"/>
      <c r="B137" s="52"/>
      <c r="C137" s="52"/>
      <c r="D137" s="52"/>
      <c r="E137" s="52"/>
      <c r="F137" s="52"/>
      <c r="G137" s="52"/>
      <c r="H137" s="52"/>
    </row>
    <row r="138" spans="1:8" ht="15" customHeight="1" x14ac:dyDescent="0.25">
      <c r="A138" s="17" t="s">
        <v>30</v>
      </c>
      <c r="B138" s="31"/>
      <c r="C138" s="18">
        <v>96</v>
      </c>
      <c r="D138" s="18">
        <v>99</v>
      </c>
      <c r="E138" s="18">
        <v>98</v>
      </c>
      <c r="F138" s="18">
        <v>93</v>
      </c>
      <c r="G138" s="18">
        <v>88</v>
      </c>
      <c r="H138" s="18">
        <v>93</v>
      </c>
    </row>
    <row r="139" spans="1:8" ht="15" customHeight="1" x14ac:dyDescent="0.25">
      <c r="A139" s="17" t="s">
        <v>31</v>
      </c>
      <c r="B139" s="49" t="s">
        <v>32</v>
      </c>
      <c r="C139" s="18">
        <v>5078</v>
      </c>
      <c r="D139" s="18">
        <v>4403</v>
      </c>
      <c r="E139" s="18">
        <v>5302</v>
      </c>
      <c r="F139" s="18">
        <v>4775</v>
      </c>
      <c r="G139" s="18">
        <v>5256</v>
      </c>
      <c r="H139" s="18">
        <v>5770</v>
      </c>
    </row>
    <row r="140" spans="1:8" ht="15" customHeight="1" x14ac:dyDescent="0.25">
      <c r="A140" s="17" t="s">
        <v>33</v>
      </c>
      <c r="B140" s="50" t="s">
        <v>34</v>
      </c>
      <c r="C140" s="18">
        <v>675</v>
      </c>
      <c r="D140" s="18">
        <v>592</v>
      </c>
      <c r="E140" s="18">
        <v>824</v>
      </c>
      <c r="F140" s="18">
        <v>262</v>
      </c>
      <c r="G140" s="18">
        <v>363</v>
      </c>
      <c r="H140" s="18">
        <v>472</v>
      </c>
    </row>
    <row r="141" spans="1:8" ht="15" customHeight="1" x14ac:dyDescent="0.25">
      <c r="A141" s="17" t="s">
        <v>76</v>
      </c>
      <c r="B141" s="51" t="s">
        <v>35</v>
      </c>
      <c r="C141" s="18">
        <v>12564</v>
      </c>
      <c r="D141" s="18">
        <v>4942</v>
      </c>
      <c r="E141" s="18">
        <v>4352</v>
      </c>
      <c r="F141" s="18">
        <v>3242</v>
      </c>
      <c r="G141" s="18">
        <v>2963</v>
      </c>
      <c r="H141" s="18">
        <v>3349</v>
      </c>
    </row>
    <row r="142" spans="1:8" ht="13.8" x14ac:dyDescent="0.25">
      <c r="A142" s="5"/>
      <c r="B142" s="5"/>
      <c r="C142" s="5"/>
      <c r="D142" s="5"/>
      <c r="E142" s="5"/>
      <c r="F142" s="5"/>
      <c r="G142" s="5"/>
      <c r="H142" s="5"/>
    </row>
    <row r="143" spans="1:8" ht="13.8" x14ac:dyDescent="0.25">
      <c r="A143" s="5"/>
      <c r="B143" s="5"/>
      <c r="C143" s="5"/>
      <c r="D143" s="5"/>
      <c r="E143" s="5"/>
      <c r="F143" s="5"/>
      <c r="G143" s="5"/>
      <c r="H143" s="5"/>
    </row>
    <row r="144" spans="1:8" ht="13.8" x14ac:dyDescent="0.25">
      <c r="A144" s="5"/>
      <c r="B144" s="5"/>
      <c r="C144" s="5"/>
      <c r="D144" s="5"/>
      <c r="E144" s="5"/>
      <c r="F144" s="5"/>
      <c r="G144" s="5"/>
      <c r="H144" s="5"/>
    </row>
    <row r="145" spans="1:8" ht="13.8" x14ac:dyDescent="0.25">
      <c r="A145" s="5"/>
      <c r="B145" s="5"/>
      <c r="C145" s="5"/>
      <c r="D145" s="5"/>
      <c r="E145" s="5"/>
      <c r="F145" s="5"/>
      <c r="G145" s="5"/>
      <c r="H145" s="5"/>
    </row>
    <row r="146" spans="1:8" ht="13.8" x14ac:dyDescent="0.25">
      <c r="A146" s="5"/>
      <c r="B146" s="5"/>
      <c r="C146" s="5"/>
      <c r="D146" s="5"/>
      <c r="E146" s="5"/>
      <c r="F146" s="5"/>
      <c r="G146" s="5"/>
      <c r="H146" s="5"/>
    </row>
    <row r="147" spans="1:8" ht="13.8" x14ac:dyDescent="0.25">
      <c r="A147" s="5"/>
      <c r="B147" s="5"/>
      <c r="C147" s="5"/>
      <c r="D147" s="5"/>
      <c r="E147" s="5"/>
      <c r="F147" s="5"/>
      <c r="G147" s="5"/>
      <c r="H147" s="5"/>
    </row>
    <row r="148" spans="1:8" ht="13.8" x14ac:dyDescent="0.25">
      <c r="A148" s="5"/>
      <c r="B148" s="5"/>
      <c r="C148" s="5"/>
      <c r="D148" s="5"/>
      <c r="E148" s="5"/>
      <c r="F148" s="5"/>
      <c r="G148" s="5"/>
      <c r="H148" s="5"/>
    </row>
    <row r="149" spans="1:8" ht="13.8" x14ac:dyDescent="0.25">
      <c r="A149" s="5"/>
      <c r="B149" s="5"/>
      <c r="C149" s="5"/>
      <c r="D149" s="5"/>
      <c r="E149" s="5"/>
      <c r="F149" s="5"/>
      <c r="G149" s="5"/>
      <c r="H149" s="5"/>
    </row>
    <row r="150" spans="1:8" ht="13.8" x14ac:dyDescent="0.25">
      <c r="A150" s="5"/>
      <c r="B150" s="5"/>
      <c r="C150" s="5"/>
      <c r="D150" s="5"/>
      <c r="E150" s="5"/>
      <c r="F150" s="5"/>
      <c r="G150" s="5"/>
      <c r="H150" s="5"/>
    </row>
    <row r="151" spans="1:8" ht="13.8" x14ac:dyDescent="0.25">
      <c r="A151" s="5"/>
      <c r="B151" s="5"/>
      <c r="C151" s="5"/>
      <c r="D151" s="5"/>
      <c r="E151" s="5"/>
      <c r="F151" s="5"/>
      <c r="G151" s="5"/>
      <c r="H151" s="5"/>
    </row>
    <row r="152" spans="1:8" ht="13.8" x14ac:dyDescent="0.25">
      <c r="A152" s="5"/>
      <c r="B152" s="5"/>
      <c r="C152" s="5"/>
      <c r="D152" s="5"/>
      <c r="E152" s="5"/>
      <c r="F152" s="5"/>
      <c r="G152" s="5"/>
      <c r="H152" s="5"/>
    </row>
    <row r="153" spans="1:8" ht="13.8" x14ac:dyDescent="0.25">
      <c r="A153" s="5"/>
      <c r="B153" s="5"/>
      <c r="C153" s="5"/>
      <c r="D153" s="5"/>
      <c r="E153" s="5"/>
      <c r="F153" s="5"/>
      <c r="G153" s="5"/>
      <c r="H153" s="5"/>
    </row>
    <row r="154" spans="1:8" ht="13.8" x14ac:dyDescent="0.25">
      <c r="A154" s="5"/>
      <c r="B154" s="5"/>
      <c r="C154" s="5"/>
      <c r="D154" s="5"/>
      <c r="E154" s="5"/>
      <c r="F154" s="5"/>
      <c r="G154" s="5"/>
      <c r="H154" s="5"/>
    </row>
    <row r="155" spans="1:8" ht="13.8" x14ac:dyDescent="0.25">
      <c r="A155" s="5"/>
      <c r="B155" s="5"/>
      <c r="C155" s="5"/>
      <c r="D155" s="5"/>
      <c r="E155" s="5"/>
      <c r="F155" s="5"/>
      <c r="G155" s="5"/>
      <c r="H155" s="5"/>
    </row>
    <row r="156" spans="1:8" ht="13.8" x14ac:dyDescent="0.25">
      <c r="A156" s="5"/>
      <c r="B156" s="5"/>
      <c r="C156" s="5"/>
      <c r="D156" s="5"/>
      <c r="E156" s="5"/>
      <c r="F156" s="5"/>
      <c r="G156" s="5"/>
      <c r="H156" s="5"/>
    </row>
    <row r="157" spans="1:8" ht="13.8" x14ac:dyDescent="0.25">
      <c r="A157" s="5"/>
      <c r="B157" s="5"/>
      <c r="C157" s="5"/>
      <c r="D157" s="5"/>
      <c r="E157" s="5"/>
      <c r="F157" s="5"/>
      <c r="G157" s="5"/>
      <c r="H157" s="5"/>
    </row>
    <row r="158" spans="1:8" ht="13.8" x14ac:dyDescent="0.25">
      <c r="A158" s="5"/>
      <c r="B158" s="5"/>
      <c r="C158" s="5"/>
      <c r="D158" s="5"/>
      <c r="E158" s="5"/>
      <c r="F158" s="5"/>
      <c r="G158" s="5"/>
      <c r="H158" s="5"/>
    </row>
    <row r="159" spans="1:8" ht="13.8" x14ac:dyDescent="0.25">
      <c r="A159" s="5"/>
      <c r="B159" s="5"/>
      <c r="C159" s="5"/>
      <c r="D159" s="5"/>
      <c r="E159" s="5"/>
      <c r="F159" s="5"/>
      <c r="G159" s="5"/>
      <c r="H159" s="5"/>
    </row>
    <row r="160" spans="1:8" ht="13.8" x14ac:dyDescent="0.25">
      <c r="A160" s="5"/>
      <c r="B160" s="5"/>
      <c r="C160" s="5"/>
      <c r="D160" s="5"/>
      <c r="E160" s="5"/>
      <c r="F160" s="5"/>
      <c r="G160" s="5"/>
      <c r="H160" s="5"/>
    </row>
    <row r="161" spans="1:8" ht="13.8" x14ac:dyDescent="0.25">
      <c r="A161" s="5"/>
      <c r="B161" s="5"/>
      <c r="C161" s="5"/>
      <c r="D161" s="5"/>
      <c r="E161" s="5"/>
      <c r="F161" s="5"/>
      <c r="G161" s="5"/>
      <c r="H161" s="5"/>
    </row>
    <row r="162" spans="1:8" ht="13.8" x14ac:dyDescent="0.25">
      <c r="A162" s="5"/>
      <c r="B162" s="5"/>
      <c r="C162" s="5"/>
      <c r="D162" s="5"/>
      <c r="E162" s="5"/>
      <c r="F162" s="5"/>
      <c r="G162" s="5"/>
      <c r="H162" s="5"/>
    </row>
    <row r="163" spans="1:8" ht="13.8" x14ac:dyDescent="0.25">
      <c r="A163" s="5"/>
      <c r="B163" s="5"/>
      <c r="C163" s="5"/>
      <c r="D163" s="5"/>
      <c r="E163" s="5"/>
      <c r="F163" s="5"/>
      <c r="G163" s="5"/>
      <c r="H163" s="5"/>
    </row>
    <row r="164" spans="1:8" ht="13.8" x14ac:dyDescent="0.25">
      <c r="A164" s="5"/>
      <c r="B164" s="5"/>
      <c r="C164" s="5"/>
      <c r="D164" s="5"/>
      <c r="E164" s="5"/>
      <c r="F164" s="5"/>
      <c r="G164" s="5"/>
      <c r="H164" s="5"/>
    </row>
    <row r="165" spans="1:8" ht="13.8" x14ac:dyDescent="0.25">
      <c r="A165" s="5"/>
      <c r="B165" s="5"/>
      <c r="C165" s="5"/>
      <c r="D165" s="5"/>
      <c r="E165" s="5"/>
      <c r="F165" s="5"/>
      <c r="G165" s="5"/>
      <c r="H165" s="5"/>
    </row>
    <row r="166" spans="1:8" ht="13.8" x14ac:dyDescent="0.25">
      <c r="A166" s="5"/>
      <c r="B166" s="5"/>
      <c r="C166" s="5"/>
      <c r="D166" s="5"/>
      <c r="E166" s="5"/>
      <c r="F166" s="5"/>
      <c r="G166" s="5"/>
      <c r="H166" s="5"/>
    </row>
    <row r="167" spans="1:8" ht="13.8" x14ac:dyDescent="0.25">
      <c r="A167" s="5"/>
      <c r="B167" s="5"/>
      <c r="C167" s="5"/>
      <c r="D167" s="5"/>
      <c r="E167" s="5"/>
      <c r="F167" s="5"/>
      <c r="G167" s="5"/>
      <c r="H167" s="5"/>
    </row>
    <row r="168" spans="1:8" ht="13.8" x14ac:dyDescent="0.25">
      <c r="A168" s="5"/>
      <c r="B168" s="5"/>
      <c r="C168" s="5"/>
      <c r="D168" s="5"/>
      <c r="E168" s="5"/>
      <c r="F168" s="5"/>
      <c r="G168" s="5"/>
      <c r="H168" s="5"/>
    </row>
    <row r="169" spans="1:8" ht="13.8" x14ac:dyDescent="0.25">
      <c r="A169" s="5"/>
      <c r="B169" s="5"/>
      <c r="C169" s="5"/>
      <c r="D169" s="5"/>
      <c r="E169" s="5"/>
      <c r="F169" s="5"/>
      <c r="G169" s="5"/>
      <c r="H169" s="5"/>
    </row>
    <row r="170" spans="1:8" ht="13.8" x14ac:dyDescent="0.25">
      <c r="A170" s="5"/>
      <c r="B170" s="5"/>
      <c r="C170" s="5"/>
      <c r="D170" s="5"/>
      <c r="E170" s="5"/>
      <c r="F170" s="5"/>
      <c r="G170" s="5"/>
      <c r="H170" s="5"/>
    </row>
    <row r="171" spans="1:8" ht="13.8" x14ac:dyDescent="0.25">
      <c r="A171" s="5"/>
      <c r="B171" s="5"/>
      <c r="C171" s="5"/>
      <c r="D171" s="5"/>
      <c r="E171" s="5"/>
      <c r="F171" s="5"/>
      <c r="G171" s="5"/>
      <c r="H171" s="5"/>
    </row>
    <row r="172" spans="1:8" ht="13.8" x14ac:dyDescent="0.25">
      <c r="A172" s="5"/>
      <c r="B172" s="5"/>
      <c r="C172" s="5"/>
      <c r="D172" s="5"/>
      <c r="E172" s="5"/>
      <c r="F172" s="5"/>
      <c r="G172" s="5"/>
      <c r="H172" s="5"/>
    </row>
    <row r="173" spans="1:8" ht="13.8" x14ac:dyDescent="0.25">
      <c r="A173" s="5"/>
      <c r="B173" s="5"/>
      <c r="C173" s="5"/>
      <c r="D173" s="5"/>
      <c r="E173" s="5"/>
      <c r="F173" s="5"/>
      <c r="G173" s="5"/>
      <c r="H173" s="5"/>
    </row>
    <row r="174" spans="1:8" ht="13.8" x14ac:dyDescent="0.25">
      <c r="A174" s="5"/>
      <c r="B174" s="5"/>
      <c r="C174" s="5"/>
      <c r="D174" s="5"/>
      <c r="E174" s="5"/>
      <c r="F174" s="5"/>
      <c r="G174" s="5"/>
      <c r="H174" s="5"/>
    </row>
    <row r="175" spans="1:8" ht="13.8" x14ac:dyDescent="0.25">
      <c r="A175" s="5"/>
      <c r="B175" s="5"/>
      <c r="C175" s="5"/>
      <c r="D175" s="5"/>
      <c r="E175" s="5"/>
      <c r="F175" s="5"/>
      <c r="G175" s="5"/>
      <c r="H175" s="5"/>
    </row>
    <row r="176" spans="1:8" ht="13.8" x14ac:dyDescent="0.25">
      <c r="A176" s="5"/>
      <c r="B176" s="5"/>
      <c r="C176" s="5"/>
      <c r="D176" s="5"/>
      <c r="E176" s="5"/>
      <c r="F176" s="5"/>
      <c r="G176" s="5"/>
      <c r="H176" s="5"/>
    </row>
    <row r="177" spans="1:8" ht="13.8" x14ac:dyDescent="0.25">
      <c r="A177" s="5"/>
      <c r="B177" s="5"/>
      <c r="C177" s="5"/>
      <c r="D177" s="5"/>
      <c r="E177" s="5"/>
      <c r="F177" s="5"/>
      <c r="G177" s="5"/>
      <c r="H177" s="5"/>
    </row>
    <row r="178" spans="1:8" ht="13.8" x14ac:dyDescent="0.25">
      <c r="A178" s="5"/>
      <c r="B178" s="5"/>
      <c r="C178" s="5"/>
      <c r="D178" s="5"/>
      <c r="E178" s="5"/>
      <c r="F178" s="5"/>
      <c r="G178" s="5"/>
      <c r="H178" s="5"/>
    </row>
    <row r="179" spans="1:8" ht="13.8" x14ac:dyDescent="0.25">
      <c r="A179" s="5"/>
      <c r="B179" s="5"/>
      <c r="C179" s="5"/>
      <c r="D179" s="5"/>
      <c r="E179" s="5"/>
      <c r="F179" s="5"/>
      <c r="G179" s="5"/>
      <c r="H179" s="5"/>
    </row>
    <row r="180" spans="1:8" ht="13.8" x14ac:dyDescent="0.25">
      <c r="A180" s="5"/>
      <c r="B180" s="5"/>
      <c r="C180" s="5"/>
      <c r="D180" s="5"/>
      <c r="E180" s="5"/>
      <c r="F180" s="5"/>
      <c r="G180" s="5"/>
      <c r="H180" s="5"/>
    </row>
    <row r="181" spans="1:8" ht="13.8" x14ac:dyDescent="0.25">
      <c r="A181" s="5"/>
      <c r="B181" s="5"/>
      <c r="C181" s="5"/>
      <c r="D181" s="5"/>
      <c r="E181" s="5"/>
      <c r="F181" s="5"/>
      <c r="G181" s="5"/>
      <c r="H181" s="5"/>
    </row>
    <row r="182" spans="1:8" ht="13.8" x14ac:dyDescent="0.25">
      <c r="A182" s="5"/>
      <c r="B182" s="5"/>
      <c r="C182" s="5"/>
      <c r="D182" s="5"/>
      <c r="E182" s="5"/>
      <c r="F182" s="5"/>
      <c r="G182" s="5"/>
      <c r="H182" s="5"/>
    </row>
    <row r="183" spans="1:8" ht="13.8" x14ac:dyDescent="0.25">
      <c r="A183" s="5"/>
      <c r="B183" s="5"/>
      <c r="C183" s="5"/>
      <c r="D183" s="5"/>
      <c r="E183" s="5"/>
      <c r="F183" s="5"/>
      <c r="G183" s="5"/>
      <c r="H183" s="5"/>
    </row>
    <row r="184" spans="1:8" ht="13.8" x14ac:dyDescent="0.25">
      <c r="A184" s="5"/>
      <c r="B184" s="5"/>
      <c r="C184" s="5"/>
      <c r="D184" s="5"/>
      <c r="E184" s="5"/>
      <c r="F184" s="5"/>
      <c r="G184" s="5"/>
      <c r="H184" s="5"/>
    </row>
    <row r="185" spans="1:8" ht="13.8" x14ac:dyDescent="0.25">
      <c r="A185" s="5"/>
      <c r="B185" s="5"/>
      <c r="C185" s="5"/>
      <c r="D185" s="5"/>
      <c r="E185" s="5"/>
      <c r="F185" s="5"/>
      <c r="G185" s="5"/>
      <c r="H185" s="5"/>
    </row>
    <row r="186" spans="1:8" ht="13.8" x14ac:dyDescent="0.25">
      <c r="A186" s="5"/>
      <c r="B186" s="5"/>
      <c r="C186" s="5"/>
      <c r="D186" s="5"/>
      <c r="E186" s="5"/>
      <c r="F186" s="5"/>
      <c r="G186" s="5"/>
      <c r="H186" s="5"/>
    </row>
    <row r="187" spans="1:8" ht="13.8" x14ac:dyDescent="0.25">
      <c r="A187" s="5"/>
      <c r="B187" s="5"/>
      <c r="C187" s="5"/>
      <c r="D187" s="5"/>
      <c r="E187" s="5"/>
      <c r="F187" s="5"/>
      <c r="G187" s="5"/>
      <c r="H187" s="5"/>
    </row>
    <row r="188" spans="1:8" ht="13.8" x14ac:dyDescent="0.25">
      <c r="A188" s="5"/>
      <c r="B188" s="5"/>
      <c r="C188" s="5"/>
      <c r="D188" s="5"/>
      <c r="E188" s="5"/>
      <c r="F188" s="5"/>
      <c r="G188" s="5"/>
      <c r="H188" s="5"/>
    </row>
    <row r="190" spans="1:8" ht="10.5" customHeight="1" x14ac:dyDescent="0.25">
      <c r="A190" s="7" t="s">
        <v>57</v>
      </c>
      <c r="B190" s="5"/>
      <c r="C190" s="5"/>
      <c r="D190" s="5"/>
      <c r="E190" s="5"/>
      <c r="F190" s="5"/>
      <c r="G190" s="5"/>
      <c r="H190" s="5"/>
    </row>
    <row r="191" spans="1:8" ht="13.8" x14ac:dyDescent="0.25">
      <c r="A191" s="5"/>
      <c r="B191" s="5"/>
      <c r="C191" s="5"/>
      <c r="D191" s="5"/>
      <c r="E191" s="5"/>
      <c r="F191" s="5"/>
      <c r="G191" s="5"/>
      <c r="H191" s="5"/>
    </row>
    <row r="192" spans="1:8" ht="13.8" x14ac:dyDescent="0.25">
      <c r="A192" s="5"/>
      <c r="B192" s="5"/>
      <c r="C192" s="5"/>
      <c r="D192" s="5"/>
      <c r="E192" s="5"/>
      <c r="F192" s="5"/>
      <c r="G192" s="5"/>
      <c r="H192" s="5"/>
    </row>
    <row r="193" spans="1:8" ht="13.8" x14ac:dyDescent="0.25">
      <c r="A193" s="5"/>
      <c r="B193" s="5"/>
      <c r="C193" s="5"/>
      <c r="D193" s="5"/>
      <c r="E193" s="5"/>
      <c r="F193" s="5"/>
      <c r="G193" s="5"/>
      <c r="H193" s="5"/>
    </row>
    <row r="194" spans="1:8" ht="13.8" x14ac:dyDescent="0.25">
      <c r="A194" s="5"/>
      <c r="B194" s="5"/>
      <c r="C194" s="5"/>
      <c r="D194" s="5"/>
      <c r="E194" s="5"/>
      <c r="F194" s="5"/>
      <c r="G194" s="5"/>
      <c r="H194" s="5"/>
    </row>
    <row r="195" spans="1:8" ht="13.8" x14ac:dyDescent="0.25">
      <c r="A195" s="5"/>
      <c r="B195" s="5"/>
      <c r="C195" s="5"/>
      <c r="D195" s="5"/>
      <c r="E195" s="5"/>
      <c r="F195" s="5"/>
      <c r="G195" s="5"/>
      <c r="H195" s="5"/>
    </row>
    <row r="196" spans="1:8" ht="13.8" x14ac:dyDescent="0.25">
      <c r="A196" s="5"/>
      <c r="B196" s="5"/>
      <c r="C196" s="5"/>
      <c r="D196" s="5"/>
      <c r="E196" s="5"/>
      <c r="F196" s="5"/>
      <c r="G196" s="5"/>
      <c r="H196" s="5"/>
    </row>
    <row r="197" spans="1:8" ht="13.8" x14ac:dyDescent="0.25">
      <c r="A197" s="5"/>
      <c r="B197" s="5"/>
      <c r="C197" s="5"/>
      <c r="D197" s="5"/>
      <c r="E197" s="5"/>
      <c r="F197" s="5"/>
      <c r="G197" s="5"/>
      <c r="H197" s="5"/>
    </row>
    <row r="198" spans="1:8" ht="13.8" x14ac:dyDescent="0.25">
      <c r="A198" s="5"/>
      <c r="B198" s="5"/>
      <c r="C198" s="5"/>
      <c r="D198" s="5"/>
      <c r="E198" s="5"/>
      <c r="F198" s="5"/>
      <c r="G198" s="5"/>
      <c r="H198" s="5"/>
    </row>
    <row r="199" spans="1:8" ht="13.8" x14ac:dyDescent="0.25">
      <c r="A199" s="5"/>
      <c r="B199" s="5"/>
      <c r="C199" s="5"/>
      <c r="D199" s="5"/>
      <c r="E199" s="5"/>
      <c r="F199" s="5"/>
      <c r="G199" s="5"/>
      <c r="H199" s="5"/>
    </row>
    <row r="200" spans="1:8" ht="13.8" x14ac:dyDescent="0.25">
      <c r="A200" s="5"/>
      <c r="B200" s="5"/>
      <c r="C200" s="5"/>
      <c r="D200" s="5"/>
      <c r="E200" s="5"/>
      <c r="F200" s="5"/>
      <c r="G200" s="5"/>
      <c r="H200" s="5"/>
    </row>
    <row r="201" spans="1:8" ht="13.8" x14ac:dyDescent="0.25">
      <c r="A201" s="5"/>
      <c r="B201" s="5"/>
      <c r="C201" s="5"/>
      <c r="D201" s="5"/>
      <c r="E201" s="5"/>
      <c r="F201" s="5"/>
      <c r="G201" s="5"/>
      <c r="H201" s="5"/>
    </row>
    <row r="202" spans="1:8" ht="13.8" x14ac:dyDescent="0.25">
      <c r="A202" s="5"/>
      <c r="B202" s="5"/>
      <c r="C202" s="5"/>
      <c r="D202" s="5"/>
      <c r="E202" s="5"/>
      <c r="F202" s="5"/>
      <c r="G202" s="5"/>
      <c r="H202" s="5"/>
    </row>
    <row r="203" spans="1:8" ht="13.8" x14ac:dyDescent="0.25">
      <c r="A203" s="5"/>
      <c r="B203" s="5"/>
      <c r="C203" s="5"/>
      <c r="D203" s="5"/>
      <c r="E203" s="5"/>
      <c r="F203" s="5"/>
      <c r="G203" s="5"/>
      <c r="H203" s="5"/>
    </row>
    <row r="204" spans="1:8" ht="13.8" x14ac:dyDescent="0.25">
      <c r="A204" s="5"/>
      <c r="B204" s="5"/>
      <c r="C204" s="5"/>
      <c r="D204" s="5"/>
      <c r="E204" s="5"/>
      <c r="F204" s="5"/>
      <c r="G204" s="5"/>
      <c r="H204" s="5"/>
    </row>
    <row r="205" spans="1:8" ht="13.8" x14ac:dyDescent="0.25">
      <c r="A205" s="5"/>
      <c r="B205" s="5"/>
      <c r="C205" s="5"/>
      <c r="D205" s="5"/>
      <c r="E205" s="5"/>
      <c r="F205" s="5"/>
      <c r="G205" s="5"/>
      <c r="H205" s="5"/>
    </row>
    <row r="206" spans="1:8" ht="13.8" x14ac:dyDescent="0.25">
      <c r="A206" s="5"/>
      <c r="B206" s="5"/>
      <c r="C206" s="5"/>
      <c r="D206" s="5"/>
      <c r="E206" s="5"/>
      <c r="F206" s="5"/>
      <c r="G206" s="5"/>
      <c r="H206" s="5"/>
    </row>
    <row r="207" spans="1:8" ht="13.8" x14ac:dyDescent="0.25">
      <c r="A207" s="5"/>
      <c r="B207" s="5"/>
      <c r="C207" s="5"/>
      <c r="D207" s="5"/>
      <c r="E207" s="5"/>
      <c r="F207" s="5"/>
      <c r="G207" s="5"/>
      <c r="H207" s="5"/>
    </row>
    <row r="208" spans="1:8" ht="13.8" x14ac:dyDescent="0.25">
      <c r="A208" s="5"/>
      <c r="B208" s="5"/>
      <c r="C208" s="5"/>
      <c r="D208" s="5"/>
      <c r="E208" s="5"/>
      <c r="F208" s="5"/>
      <c r="G208" s="5"/>
      <c r="H208" s="5"/>
    </row>
    <row r="209" spans="1:8" ht="13.8" x14ac:dyDescent="0.25">
      <c r="A209" s="5"/>
      <c r="B209" s="5"/>
      <c r="C209" s="5"/>
      <c r="D209" s="5"/>
      <c r="E209" s="5"/>
      <c r="F209" s="5"/>
      <c r="G209" s="5"/>
      <c r="H209" s="5"/>
    </row>
    <row r="210" spans="1:8" ht="13.8" x14ac:dyDescent="0.25">
      <c r="A210" s="5"/>
      <c r="B210" s="5"/>
      <c r="C210" s="5"/>
      <c r="D210" s="5"/>
      <c r="E210" s="5"/>
      <c r="F210" s="5"/>
      <c r="G210" s="5"/>
      <c r="H210" s="5"/>
    </row>
    <row r="211" spans="1:8" ht="13.8" x14ac:dyDescent="0.25">
      <c r="A211" s="5"/>
      <c r="B211" s="5"/>
      <c r="C211" s="5"/>
      <c r="D211" s="5"/>
      <c r="E211" s="5"/>
      <c r="F211" s="5"/>
      <c r="G211" s="5"/>
      <c r="H211" s="5"/>
    </row>
    <row r="212" spans="1:8" ht="13.8" x14ac:dyDescent="0.25">
      <c r="A212" s="5"/>
      <c r="B212" s="5"/>
      <c r="C212" s="5"/>
      <c r="D212" s="5"/>
      <c r="E212" s="5"/>
      <c r="F212" s="5"/>
      <c r="G212" s="5"/>
      <c r="H212" s="5"/>
    </row>
    <row r="213" spans="1:8" ht="13.8" x14ac:dyDescent="0.25">
      <c r="A213" s="5"/>
      <c r="B213" s="5"/>
      <c r="C213" s="5"/>
      <c r="D213" s="5"/>
      <c r="E213" s="5"/>
      <c r="F213" s="5"/>
      <c r="G213" s="5"/>
      <c r="H213" s="5"/>
    </row>
    <row r="214" spans="1:8" ht="13.8" x14ac:dyDescent="0.25">
      <c r="A214" s="5"/>
      <c r="B214" s="5"/>
      <c r="C214" s="5"/>
      <c r="D214" s="5"/>
      <c r="E214" s="5"/>
      <c r="F214" s="5"/>
      <c r="G214" s="5"/>
      <c r="H214" s="5"/>
    </row>
    <row r="215" spans="1:8" ht="13.8" x14ac:dyDescent="0.25">
      <c r="A215" s="5"/>
      <c r="B215" s="5"/>
      <c r="C215" s="5"/>
      <c r="D215" s="5"/>
      <c r="E215" s="5"/>
      <c r="F215" s="5"/>
      <c r="G215" s="5"/>
      <c r="H215" s="5"/>
    </row>
    <row r="216" spans="1:8" ht="13.8" x14ac:dyDescent="0.25">
      <c r="A216" s="5"/>
      <c r="B216" s="5"/>
      <c r="C216" s="5"/>
      <c r="D216" s="5"/>
      <c r="E216" s="5"/>
      <c r="F216" s="5"/>
      <c r="G216" s="5"/>
      <c r="H216" s="5"/>
    </row>
    <row r="217" spans="1:8" ht="13.8" x14ac:dyDescent="0.25">
      <c r="A217" s="5"/>
      <c r="B217" s="5"/>
      <c r="C217" s="5"/>
      <c r="D217" s="5"/>
      <c r="E217" s="5"/>
      <c r="F217" s="5"/>
      <c r="G217" s="5"/>
      <c r="H217" s="5"/>
    </row>
    <row r="218" spans="1:8" ht="13.8" x14ac:dyDescent="0.25">
      <c r="A218" s="5"/>
      <c r="B218" s="5"/>
      <c r="C218" s="5"/>
      <c r="D218" s="5"/>
      <c r="E218" s="5"/>
      <c r="F218" s="5"/>
      <c r="G218" s="5"/>
      <c r="H218" s="5"/>
    </row>
    <row r="219" spans="1:8" ht="13.8" x14ac:dyDescent="0.25">
      <c r="A219" s="5"/>
      <c r="B219" s="5"/>
      <c r="C219" s="5"/>
      <c r="D219" s="5"/>
      <c r="E219" s="5"/>
      <c r="F219" s="5"/>
      <c r="G219" s="5"/>
      <c r="H219" s="5"/>
    </row>
    <row r="220" spans="1:8" ht="13.8" x14ac:dyDescent="0.25">
      <c r="A220" s="5"/>
      <c r="B220" s="5"/>
      <c r="C220" s="5"/>
      <c r="D220" s="5"/>
      <c r="E220" s="5"/>
      <c r="F220" s="5"/>
      <c r="G220" s="5"/>
      <c r="H220" s="5"/>
    </row>
    <row r="221" spans="1:8" ht="13.8" x14ac:dyDescent="0.25">
      <c r="A221" s="5"/>
      <c r="B221" s="5"/>
      <c r="C221" s="5"/>
      <c r="D221" s="5"/>
      <c r="E221" s="5"/>
      <c r="F221" s="5"/>
      <c r="G221" s="5"/>
      <c r="H221" s="5"/>
    </row>
    <row r="222" spans="1:8" ht="13.8" x14ac:dyDescent="0.25">
      <c r="A222" s="5"/>
      <c r="B222" s="5"/>
      <c r="C222" s="5"/>
      <c r="D222" s="5"/>
      <c r="E222" s="5"/>
      <c r="F222" s="5"/>
      <c r="G222" s="5"/>
      <c r="H222" s="5"/>
    </row>
    <row r="223" spans="1:8" ht="13.8" x14ac:dyDescent="0.25">
      <c r="A223" s="5"/>
      <c r="B223" s="5"/>
      <c r="C223" s="5"/>
      <c r="D223" s="5"/>
      <c r="E223" s="5"/>
      <c r="F223" s="5"/>
      <c r="G223" s="5"/>
      <c r="H223" s="5"/>
    </row>
    <row r="224" spans="1:8" ht="13.8" x14ac:dyDescent="0.25">
      <c r="A224" s="5"/>
      <c r="B224" s="5"/>
      <c r="C224" s="5"/>
      <c r="D224" s="5"/>
      <c r="E224" s="5"/>
      <c r="F224" s="5"/>
      <c r="G224" s="5"/>
      <c r="H224" s="5"/>
    </row>
    <row r="225" spans="1:8" ht="13.8" x14ac:dyDescent="0.25">
      <c r="A225" s="5"/>
      <c r="B225" s="5"/>
      <c r="C225" s="5"/>
      <c r="D225" s="5"/>
      <c r="E225" s="5"/>
      <c r="F225" s="5"/>
      <c r="G225" s="5"/>
      <c r="H225" s="5"/>
    </row>
    <row r="226" spans="1:8" ht="13.8" x14ac:dyDescent="0.25">
      <c r="A226" s="5"/>
      <c r="B226" s="5"/>
      <c r="C226" s="5"/>
      <c r="D226" s="5"/>
      <c r="E226" s="5"/>
      <c r="F226" s="5"/>
      <c r="G226" s="5"/>
      <c r="H226" s="5"/>
    </row>
    <row r="227" spans="1:8" ht="13.8" x14ac:dyDescent="0.25">
      <c r="A227" s="5"/>
      <c r="B227" s="5"/>
      <c r="C227" s="5"/>
      <c r="D227" s="5"/>
      <c r="E227" s="5"/>
      <c r="F227" s="5"/>
      <c r="G227" s="5"/>
      <c r="H227" s="5"/>
    </row>
    <row r="228" spans="1:8" ht="13.8" x14ac:dyDescent="0.25">
      <c r="A228" s="5"/>
      <c r="B228" s="5"/>
      <c r="C228" s="5"/>
      <c r="D228" s="5"/>
      <c r="E228" s="5"/>
      <c r="F228" s="5"/>
      <c r="G228" s="5"/>
      <c r="H228" s="5"/>
    </row>
    <row r="229" spans="1:8" ht="13.8" x14ac:dyDescent="0.25">
      <c r="A229" s="5"/>
      <c r="B229" s="5"/>
      <c r="C229" s="5"/>
      <c r="D229" s="5"/>
      <c r="E229" s="5"/>
      <c r="F229" s="5"/>
      <c r="G229" s="5"/>
      <c r="H229" s="5"/>
    </row>
    <row r="245" spans="1:1" ht="12" customHeight="1" x14ac:dyDescent="0.25">
      <c r="A245" s="3"/>
    </row>
    <row r="246" spans="1:1" ht="12" customHeight="1" x14ac:dyDescent="0.25">
      <c r="A246" s="3"/>
    </row>
  </sheetData>
  <sheetProtection selectLockedCells="1"/>
  <mergeCells count="2">
    <mergeCell ref="A64:C64"/>
    <mergeCell ref="A69:C69"/>
  </mergeCells>
  <pageMargins left="0.39370078740157483" right="0.39370078740157483" top="0.35433070866141736" bottom="0.27559055118110237" header="0.31496062992125984" footer="0.31496062992125984"/>
  <pageSetup paperSize="9" scale="80" orientation="portrait" verticalDpi="0" r:id="rId1"/>
  <headerFooter>
    <oddFooter>&amp;R&amp;"Arial,Regular"&amp;10&amp;P</oddFooter>
  </headerFooter>
  <rowBreaks count="2" manualBreakCount="2">
    <brk id="61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Boral Energy and Emissions Data</vt:lpstr>
    </vt:vector>
  </TitlesOfParts>
  <Company>Boral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Curtis, Saskia</dc:creator>
  <cp:lastModifiedBy>Curtis, Saskia</cp:lastModifiedBy>
  <cp:lastPrinted>2018-10-22T22:32:45Z</cp:lastPrinted>
  <dcterms:created xsi:type="dcterms:W3CDTF">2018-09-15T12:18:13Z</dcterms:created>
  <dcterms:modified xsi:type="dcterms:W3CDTF">2018-10-22T22:32:47Z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